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4965" tabRatio="822" firstSheet="3" activeTab="3"/>
  </bookViews>
  <sheets>
    <sheet name="1. sz. melléklet " sheetId="1" r:id="rId1"/>
    <sheet name="2. sz. melléklet" sheetId="2" r:id="rId2"/>
    <sheet name="3. sz. melléklet " sheetId="3" r:id="rId3"/>
    <sheet name="4. sz. melléklet" sheetId="4" r:id="rId4"/>
    <sheet name="5. sz. melléklet" sheetId="5" r:id="rId5"/>
    <sheet name="5a. sz. melléklet" sheetId="6" r:id="rId6"/>
    <sheet name="5b. sz. melléklet" sheetId="7" r:id="rId7"/>
    <sheet name="5c. sz. melléklet" sheetId="8" r:id="rId8"/>
    <sheet name="5d. sz. melléklet" sheetId="9" r:id="rId9"/>
    <sheet name="5e. sz. melléklet" sheetId="10" r:id="rId10"/>
    <sheet name="5fghijkl. sz. melléklet" sheetId="11" r:id="rId11"/>
    <sheet name="6. sz. melléklet " sheetId="12" r:id="rId12"/>
    <sheet name="6a. sz. melléklet " sheetId="13" r:id="rId13"/>
    <sheet name="7. sz. melléklet " sheetId="14" r:id="rId14"/>
    <sheet name="8abc" sheetId="15" r:id="rId15"/>
    <sheet name="9. sz. melléklet " sheetId="16" r:id="rId16"/>
    <sheet name="10. sz. melléklet " sheetId="17" r:id="rId17"/>
    <sheet name="11. sz. melléklet" sheetId="18" r:id="rId18"/>
  </sheets>
  <externalReferences>
    <externalReference r:id="rId21"/>
  </externalReferences>
  <definedNames>
    <definedName name="_xlnm.Print_Titles" localSheetId="0">'1. sz. melléklet '!$3:$6</definedName>
    <definedName name="_xlnm.Print_Titles" localSheetId="1">'2. sz. melléklet'!$3:$5</definedName>
    <definedName name="_xlnm.Print_Titles" localSheetId="3">'4. sz. melléklet'!$4:$7</definedName>
    <definedName name="_xlnm.Print_Titles" localSheetId="6">'5b. sz. melléklet'!$4:$7</definedName>
    <definedName name="_xlnm.Print_Titles" localSheetId="7">'5c. sz. melléklet'!$6:$8</definedName>
  </definedNames>
  <calcPr fullCalcOnLoad="1"/>
</workbook>
</file>

<file path=xl/sharedStrings.xml><?xml version="1.0" encoding="utf-8"?>
<sst xmlns="http://schemas.openxmlformats.org/spreadsheetml/2006/main" count="4686" uniqueCount="1555">
  <si>
    <t>2003. évi módosított előirányzat</t>
  </si>
  <si>
    <t>2003. évi teljesítés</t>
  </si>
  <si>
    <t>Bornemissza Gergely Szakközép-, Szakiskola és Kollégium</t>
  </si>
  <si>
    <t>Kossuth Zsuzsa Gimnázium, Szakképző Iskola és Kollégium</t>
  </si>
  <si>
    <t>Egri Kereskedelmi, Mezőgazdasági, Vendéglátóipari Szakközép-, Szakiskola és Kollégium</t>
  </si>
  <si>
    <t>Felsővárosi Általános Iskola</t>
  </si>
  <si>
    <t>Tourinform Eger Idegenforgalmi Információs Iroda</t>
  </si>
  <si>
    <t>Városi Nevelési Tanácsadó és Logopédiai Intézet</t>
  </si>
  <si>
    <t>Móra Ferenc Általnos Iskola és Előkészítő Szakiskola</t>
  </si>
  <si>
    <t>2003. január 1-i létszámkeret főben</t>
  </si>
  <si>
    <t>2003. december 31-i létszámkeret főben</t>
  </si>
  <si>
    <t>2003. évi átlaglétszám főben</t>
  </si>
  <si>
    <t>Beruházási kiadások</t>
  </si>
  <si>
    <t>Működési célú pénzeszközátvétel</t>
  </si>
  <si>
    <t xml:space="preserve">     - Közcélú foglalkoztatott</t>
  </si>
  <si>
    <t>Kedvezmény</t>
  </si>
  <si>
    <t>Egyéb</t>
  </si>
  <si>
    <t>adóelengedés méltányosság</t>
  </si>
  <si>
    <t>behajthatatlan</t>
  </si>
  <si>
    <t>felszámolás alatt</t>
  </si>
  <si>
    <t>Adónemek összesen</t>
  </si>
  <si>
    <t>Bérlakásértékesítés</t>
  </si>
  <si>
    <t>Mindösszesen:</t>
  </si>
  <si>
    <r>
      <t xml:space="preserve">Kedvezmény </t>
    </r>
    <r>
      <rPr>
        <sz val="12"/>
        <rFont val="Times New Roman CE"/>
        <family val="0"/>
      </rPr>
      <t>az önkormányzati adórendeletekben biztosított számított adóból és az önkormányzati lakások elidegenítéséről szóló rendeletben biztosított alanyi jogon járó kedvezmény.</t>
    </r>
  </si>
  <si>
    <t xml:space="preserve">Adóelengedés </t>
  </si>
  <si>
    <r>
      <t>Adóelengedés</t>
    </r>
    <r>
      <rPr>
        <sz val="12"/>
        <rFont val="Times New Roman CE"/>
        <family val="1"/>
      </rPr>
      <t xml:space="preserve"> az adózás rendjéről szóló 2003. évi XCI. törvény 82. §-a alapján magánszemélyeknek és jogi személyeknek kérelemre történő méltányossági adótörléseit tartalmazza.</t>
    </r>
  </si>
  <si>
    <r>
      <t>Egyéb</t>
    </r>
    <r>
      <rPr>
        <sz val="12"/>
        <rFont val="Times New Roman CE"/>
        <family val="1"/>
      </rPr>
      <t xml:space="preserve"> közvetett támogatásként szerepelnek azok az adótartozások, melyeknél az adózás rendjéről szóló 1990. évi XCI. tv. 95. §-nak megfelelően a végrehajtások sem vezettek eredményre és az előírást követő 6. évben elévültek.</t>
    </r>
  </si>
  <si>
    <t>B E V É T E L</t>
  </si>
  <si>
    <t>K I A D Á S</t>
  </si>
  <si>
    <t>K I M U T A T Á S</t>
  </si>
  <si>
    <t>az EU-s pénzek felhasználásáról</t>
  </si>
  <si>
    <t>Európai Unió Kommunikációs Közalapítvány</t>
  </si>
  <si>
    <t>Saját forrás</t>
  </si>
  <si>
    <t>Összeg</t>
  </si>
  <si>
    <t>Bérleti díj</t>
  </si>
  <si>
    <t>Reklám, propaganda kiadások</t>
  </si>
  <si>
    <t>Reprezentáció</t>
  </si>
  <si>
    <t>Készletbeszerzés</t>
  </si>
  <si>
    <t>Szállítási szolgáltatás</t>
  </si>
  <si>
    <t>EU-s rendezvények</t>
  </si>
  <si>
    <t>Egyéb kiadások</t>
  </si>
  <si>
    <t>Összesen:</t>
  </si>
  <si>
    <t>"Megyék és Megyei Jogú Városok Önkormányzatainak szerepe az Európai Unióhoz való csatlakozásig"</t>
  </si>
  <si>
    <t>Egyéb tartós részesedés</t>
  </si>
  <si>
    <t>Tartós hitelviszonyt megtestesítő értékpapír</t>
  </si>
  <si>
    <t>Tartósan adott kölcsönök és egyéb hosszúlejáratú követelések</t>
  </si>
  <si>
    <t>A forgóeszközök 2.730.223 eFt-os összege forgalomképes vagyonnak minősül!</t>
  </si>
  <si>
    <t>Intézmények összesen:</t>
  </si>
  <si>
    <t>Befektetett pénzügyi eszközök összesen:</t>
  </si>
  <si>
    <t>BEFEKTETETT ESZKÖZÖK ÖSSZESEN (befejezetlen állomány nélkül)</t>
  </si>
  <si>
    <t>6. sz. melléklet a 15/2004. (IV. 30.) sz. rendelethez</t>
  </si>
  <si>
    <t>27.</t>
  </si>
  <si>
    <t>6/a. sz. melléklet a 15/2004. (IV. 30.) sz. rendelethez</t>
  </si>
  <si>
    <t>7. sz. melléklet a 15/2004. (IV. 30.) sz. rendelethez</t>
  </si>
  <si>
    <t>8/a. sz. melléklet a 15/2004. (IV. 30.) sz. rendelethez</t>
  </si>
  <si>
    <t>8/b. sz. melléklet a 15/2004. (IV. 30.) sz. rendelethez</t>
  </si>
  <si>
    <t>8/c. sz. melléklet a 15/2004. (IV. 30.) sz. rendelethez</t>
  </si>
  <si>
    <t>9. sz. melléklet a 15/2004. (IV. 30.) sz. rendelethez</t>
  </si>
  <si>
    <t>10. sz. melléklet a 15/2004. (IV. 30.) sz. rendelethez</t>
  </si>
  <si>
    <t>Eger Megyei  Jogú Város Önkormányzata</t>
  </si>
  <si>
    <t>1. sz. melléklet a 15/2004. (IV. 30.) sz. rendelethez</t>
  </si>
  <si>
    <t>Cím-szám</t>
  </si>
  <si>
    <t>Alcím-szám</t>
  </si>
  <si>
    <t>Jogcím-szám</t>
  </si>
  <si>
    <t>Előirány-zati csoport-szám</t>
  </si>
  <si>
    <t>Kiemelt előirány-zati           szám</t>
  </si>
  <si>
    <t>B E V É T E L E K</t>
  </si>
  <si>
    <t xml:space="preserve">2003. évi eredeti előirányzat </t>
  </si>
  <si>
    <t>Cím-név</t>
  </si>
  <si>
    <t>Alcím-név</t>
  </si>
  <si>
    <t>Előirányzati csoportnév</t>
  </si>
  <si>
    <t>Kiemelt előirányzat neve</t>
  </si>
  <si>
    <t>I. fejezet: Önkormányzati költségvetési szervek</t>
  </si>
  <si>
    <t>Intézményi működési bevételek</t>
  </si>
  <si>
    <t>Felhalmozási célú pénzeszközátvétel</t>
  </si>
  <si>
    <t>Pénzmaradvány</t>
  </si>
  <si>
    <t>Cím összesen:</t>
  </si>
  <si>
    <t xml:space="preserve">Bornemissza Gergely Szakközép-, Szakiskola és Kollégium </t>
  </si>
  <si>
    <t>Vállalkozási tevékenység eredményének igénybevétele</t>
  </si>
  <si>
    <t>Alcím összesen:</t>
  </si>
  <si>
    <t>(1-3 alcím összesen)</t>
  </si>
  <si>
    <t xml:space="preserve">Egri Kereskedelmi, Mezőgazdasági, Vendéglátóipari Szakközép-, </t>
  </si>
  <si>
    <t>Szakiskola és Kollégium</t>
  </si>
  <si>
    <t>Felhalmozási és tőke jellegű bevétel</t>
  </si>
  <si>
    <t>Bölcsődei Igazgatóság</t>
  </si>
  <si>
    <t>Egészségügyi Szolgálat</t>
  </si>
  <si>
    <t>(1-21 alcím összesen)</t>
  </si>
  <si>
    <t>Felhalmozási cékú pénzeszközátvétel</t>
  </si>
  <si>
    <t>Egészségügyi Alapellátást és Bölcsődéket Irányító Intézmény</t>
  </si>
  <si>
    <t xml:space="preserve">Működési célú pénzeszközátvétel az Egészségbiztosítási </t>
  </si>
  <si>
    <t>Pénztártól</t>
  </si>
  <si>
    <t>I. fejezet összesen:</t>
  </si>
  <si>
    <t>II. fejezet: Polgármesteri Hivatal</t>
  </si>
  <si>
    <t>Hatósági és eljárási bevételek</t>
  </si>
  <si>
    <t>Közterületfelügyeleti bírság</t>
  </si>
  <si>
    <t>Igazgatási bírság</t>
  </si>
  <si>
    <t>Egyéb bevétel (végrehajtási bírság, adatszolgáltatás)</t>
  </si>
  <si>
    <t>Fapótlás céljára befizetések</t>
  </si>
  <si>
    <t>Telephely engedélyezésért fizetett eljárási díj</t>
  </si>
  <si>
    <t>Parkolási pótdíj</t>
  </si>
  <si>
    <t>Közlekedési igazgatási feladatokkal összefüggő                   bevétel</t>
  </si>
  <si>
    <t>Alaptevékenységgel összefüggő áru- és készletértékesítés</t>
  </si>
  <si>
    <t>Készletértékesítés</t>
  </si>
  <si>
    <t>Alaptevékenységgel összefüggő szolgáltatási díjbevétel</t>
  </si>
  <si>
    <t>Urnahely, sírhely</t>
  </si>
  <si>
    <t>Esküvő, névadó</t>
  </si>
  <si>
    <t>Eboltás</t>
  </si>
  <si>
    <t>Szabályozási tervek elkészítéséhez kapcsolódó bevételek</t>
  </si>
  <si>
    <t>Pályázati anyagok értékesítése</t>
  </si>
  <si>
    <t>Egyéb díjbevétel (behajtási engedély, stb.)</t>
  </si>
  <si>
    <t>Gyepmesteri telep bevételei</t>
  </si>
  <si>
    <t>Érvényesítő címke</t>
  </si>
  <si>
    <t>Továbbszámlázott szolgáltatás</t>
  </si>
  <si>
    <t>Pásztorvölgyi kislakásépítési program tervezéséhez kapcsolódó bevétel</t>
  </si>
  <si>
    <t>ÁFA visszatérülés</t>
  </si>
  <si>
    <t>ÁFA visszaigénylés</t>
  </si>
  <si>
    <t>Befolyt általános forgalmi adó</t>
  </si>
  <si>
    <t>Kiszámlázott termékek és szolgáltatások ÁFA-ja</t>
  </si>
  <si>
    <t>Értékesített tárgyi eszközök és immateriális javak ÁFA-ja</t>
  </si>
  <si>
    <t>Egyéb intézményi bevételek</t>
  </si>
  <si>
    <t>Földhaszonbérlet</t>
  </si>
  <si>
    <t>Gondozási díj</t>
  </si>
  <si>
    <t>Egyéb bevétel</t>
  </si>
  <si>
    <t>Kötbér, bírság, egyéb kártérítés</t>
  </si>
  <si>
    <t>Elhasználódott készletek értékesítése</t>
  </si>
  <si>
    <t>Dolgozók, hallgatók térítése, kártérítés</t>
  </si>
  <si>
    <t>Kamatbevételek</t>
  </si>
  <si>
    <t>Számlapénz és pénzügyi műveletek kamata</t>
  </si>
  <si>
    <t>Befektetett pénzügyi eszközök kamata</t>
  </si>
  <si>
    <t>Bérlakások értékesítése elszámolási számla kamata</t>
  </si>
  <si>
    <t>Intézményi működési bevételek (1-7 címszám) összesen:</t>
  </si>
  <si>
    <t>Illetékbevételek</t>
  </si>
  <si>
    <t>Illetékbevételek (8 címszám) összesen:</t>
  </si>
  <si>
    <t>Helyi adók bevétele</t>
  </si>
  <si>
    <t>Kommunális adó</t>
  </si>
  <si>
    <t>Iparűzési adó</t>
  </si>
  <si>
    <t>Helyi adók bevétele (9 címszám) összesen:</t>
  </si>
  <si>
    <t>Helyi adó bevételhez kapcsolódó pótlékok, bírságok</t>
  </si>
  <si>
    <t>Környezetvédelmi bírság</t>
  </si>
  <si>
    <t>Építésügyi bírság</t>
  </si>
  <si>
    <t>Önkormányzati egyéb helyiség bérbeadása</t>
  </si>
  <si>
    <t>Pincebérlet</t>
  </si>
  <si>
    <t>Egyéb helyiségek bérleti díja</t>
  </si>
  <si>
    <t>Önkormányzati lakások lakbérbevétele</t>
  </si>
  <si>
    <t>Önkormányzat egyéb sajátos működési bevételei</t>
  </si>
  <si>
    <t>Lakástámogatás visszatérülés</t>
  </si>
  <si>
    <t>Közterülethasználati díj</t>
  </si>
  <si>
    <t>Utólagos rákötés magánerős közmű-beruházásokra</t>
  </si>
  <si>
    <t>Parkolóból származó bevétel</t>
  </si>
  <si>
    <t>Nem lakás célú helyiség bérleti jogának átruházásából származó bevétel</t>
  </si>
  <si>
    <t>Egyéb sajátos bevétel</t>
  </si>
  <si>
    <t>Eltérő közterülethasználat díja</t>
  </si>
  <si>
    <t>Parkolási pótdíj végrehajtási költség megtérítése</t>
  </si>
  <si>
    <t>Karácsonyi vásárral összefüggő bevétel</t>
  </si>
  <si>
    <t>Pásztorvölgyi kislakásépítési program közművesítéséhez hozzájárulás</t>
  </si>
  <si>
    <t>Szabálysértés, helyszíni bírság</t>
  </si>
  <si>
    <t>Hangtechnikai eszközök bérleti díja</t>
  </si>
  <si>
    <t>Önkormányzati működési bevételek (10-14 címszám) összesen:</t>
  </si>
  <si>
    <t>Önkormányzat sajátos felhalmozási és tőke bevételei</t>
  </si>
  <si>
    <t>Önkormányzati lakások értékesítése</t>
  </si>
  <si>
    <t>Nem lakás célú helyiség bérleti jog eladás</t>
  </si>
  <si>
    <t>Szennyvíztisztító telep bérleti díja</t>
  </si>
  <si>
    <t>Települési szilárd hulladékkezelő gépek bérleti díja</t>
  </si>
  <si>
    <t>Privatizációból származó bevétel</t>
  </si>
  <si>
    <t>Tárgyi eszközök, immateriális javak értékesítése</t>
  </si>
  <si>
    <t>Telekeladás (Nagylapos nélkül)</t>
  </si>
  <si>
    <t>Mezőgazdasági földértékesítés</t>
  </si>
  <si>
    <t>Egyéb ingatlan értékesítés</t>
  </si>
  <si>
    <t>Nagylapos telekeladás</t>
  </si>
  <si>
    <t>Gépek, berendezések, felszerelések értékesítése</t>
  </si>
  <si>
    <t>Egészségügyi ingatlanok értékesítése</t>
  </si>
  <si>
    <t>Bosch letelepedésével kapcsolatos ingatlan        értékesítés</t>
  </si>
  <si>
    <t>Járművek értékesítése</t>
  </si>
  <si>
    <t>Pénzügyi befektetések bevételei</t>
  </si>
  <si>
    <t>Hozambevétel</t>
  </si>
  <si>
    <t>Kincstárjegy beváltás</t>
  </si>
  <si>
    <t>Kárpótlási jegy értékesítés</t>
  </si>
  <si>
    <t xml:space="preserve">Államkötvény értékesítés </t>
  </si>
  <si>
    <t>Osztalék bevétel</t>
  </si>
  <si>
    <t>II. fejezet összesen:</t>
  </si>
  <si>
    <t>III. fejezet: Helyi kisebbségi önkormányzatok</t>
  </si>
  <si>
    <t>Cigány Kisebbségi Önkormányzat</t>
  </si>
  <si>
    <t>Egri Görög Önkormányzat</t>
  </si>
  <si>
    <t>Lengyel Kisebbségi Önkormányzat</t>
  </si>
  <si>
    <t>III. fejezet összesen:</t>
  </si>
  <si>
    <t>IV. fejezet: Véglegesen átvett pénzeszközök</t>
  </si>
  <si>
    <t>Munkaügyi Központtól átvett</t>
  </si>
  <si>
    <t>Idegenforgalmi Információs Irodát Működtető Társulás működéséhez</t>
  </si>
  <si>
    <t>Bródy Sándor Könyvtár működéséhez</t>
  </si>
  <si>
    <t>GYISM támogatás a fedett uszoda működtetésére</t>
  </si>
  <si>
    <t>Szarvaskőtől átvett pénzeszköz a Körjegyzőség működtetéséhez</t>
  </si>
  <si>
    <t>Óvodában, iskolában, kollégiumban szervezett intézményi étkeztetés</t>
  </si>
  <si>
    <t>Munkanélküliek jövedelempótló támogatása</t>
  </si>
  <si>
    <t>Közlekedési támogatás</t>
  </si>
  <si>
    <t>Heves Megyei Önkormányzattól - EU-s népszavazásra</t>
  </si>
  <si>
    <t>EU Kommunikációs Közalapítványtól - EU-s rendezvények támogatása</t>
  </si>
  <si>
    <t>Heves Megyei Közoktatási Közalapítványtól - "Tehetséggondozás - országos és megyei versenyek szervezése" pályázatra</t>
  </si>
  <si>
    <t>Heves Megye Fejlesztéséért Közalapítványtól - Szalóki út melletti hulladéklerakó környezetvédelmi felülvizsgálatához</t>
  </si>
  <si>
    <t>Agrártermelési támogatás</t>
  </si>
  <si>
    <t>Gazdasági Minisztériumtól - Egri Tavaszi Fesztivál támogatása</t>
  </si>
  <si>
    <t>Belügyminisztériumtól - Okmányiroda működéséhez</t>
  </si>
  <si>
    <t>GYISM-től - Testnevelési és sportszervezési feladatokra</t>
  </si>
  <si>
    <t>Otthonteremtési támogatás</t>
  </si>
  <si>
    <t>Miniszterelnöki Hivataltól - Eger város arculati kiadványainak bővítésére</t>
  </si>
  <si>
    <t>Országos Széchenyi Könyvtártól - Kulturális szakemberek szervezett továbbképzésére</t>
  </si>
  <si>
    <t>OKÉV-től érettségi vizsgák díjazására</t>
  </si>
  <si>
    <t>GYISM-től Ifjúsági Fesztivál 2003 pályázatra</t>
  </si>
  <si>
    <t>Heves Megyei Közigazgatási Hivataltól - Augusztus 20-i ünnepségek lebonyolításálhoz</t>
  </si>
  <si>
    <t>GYISM-től "Gyermek és ifjúsági médiaprogramok" támogatása</t>
  </si>
  <si>
    <t>Kiss Árpád Országos Közoktatási Szolg. Intézménytől - intézményi pedagógiai programok módosításához és jóváhagyásához szakértő igénybevétele (SZAK 2003 pályázat)</t>
  </si>
  <si>
    <t>Allianz Hungária Biztosító Rt - közrend és közlekedésbiztonság védelme tevékenység támogatása</t>
  </si>
  <si>
    <t>Információs és Hírközlési Minisztériumtól - Önkorm. internetes aktivitását biztosító eszközök és szolgáltatások támogatására</t>
  </si>
  <si>
    <t>NSZI-től szakmai vizsgálatra</t>
  </si>
  <si>
    <t>Gazdasági és Közlekedési Minisztériumtól Fesztivál a Barokk Egerben rendezvény támogatása</t>
  </si>
  <si>
    <t>GYISM-től "Egri Kábítószerügyi Egyeztető Fórum működtetéséhez"</t>
  </si>
  <si>
    <t>GYISM-től "Komplex drogprevenciós kutatás Egerben" projekt támogatása</t>
  </si>
  <si>
    <t>GYISM-től diák-, illetve szabadidősport programok támogatása</t>
  </si>
  <si>
    <t>Nemzeti Kulturális Örökség Minisztériumtól 2003. évi Virágos Magyarországért környezetszépítő verseny díjára</t>
  </si>
  <si>
    <t>Önkormányzatoktól tagdíjbefizetések a Hm-i Regionális Hulladékgazdálkodási Társuláshoz</t>
  </si>
  <si>
    <t>ÁPV Rt-től gázközművagyonnal összefüggő önkormányzati igény rendezése</t>
  </si>
  <si>
    <t>Észak-magyarországi Regionális Fejlesztési Tanácstól - Eger-Egerszalók völgyfeltáró út tervezéséhez</t>
  </si>
  <si>
    <t>Belügyminisztériumtól - Pozsonyi u. I. ütem 38 db szociális bérlakás építéséhez</t>
  </si>
  <si>
    <t>Belügyminisztériumtól - Pozsonyi u. II. ütem 26 db szociális lakás építéséhez</t>
  </si>
  <si>
    <t>ÁPV Rt-től Panoráma VIK Rt miatti átvétel</t>
  </si>
  <si>
    <t>Napfény Lakásfenntartó Szövetkezettől - Malomárok u. 25-29. társasház homlokzatszigetelési munkáira</t>
  </si>
  <si>
    <t>Dolgozói Lakásépítési Alapszámla nyitóegyenlege a számla költségvetési számlává történő átminősítése miatt</t>
  </si>
  <si>
    <t>Belügyminisztériumtól - Pozsonyi u. III. ütem 24 db költségelvű bérlakáshoz</t>
  </si>
  <si>
    <t>Misszió Egészségügyi Központ KHT-tól Vallon u. háziorvosi rendelő fűtéskorszerűsítéshez</t>
  </si>
  <si>
    <t>Heves Megyei Önkormányzattól - Bródy Sándor Könyvtár bővítéséhez</t>
  </si>
  <si>
    <t>BM-től - Pozsonyi u. IV. ütem 69 db lakás építéséhez</t>
  </si>
  <si>
    <t>BM-től - Malomárok u. 25-29. társasház homlokzat hőszigeteléséhez</t>
  </si>
  <si>
    <t>Informatikai és Hírközlési Minisztériumtól pályázat alapján elnyert számítógép beszerzés támogatása</t>
  </si>
  <si>
    <t>IV. fejezet összesen:</t>
  </si>
  <si>
    <t>V. fejezet: Hitelek, támogatási kölcsönök igénybevétele és visszatérülése</t>
  </si>
  <si>
    <t>Hitelfelvétel</t>
  </si>
  <si>
    <t>Beruházási, felhalmozási feladatokhoz</t>
  </si>
  <si>
    <t>Működési költségvetéshez</t>
  </si>
  <si>
    <t>Felhalmozási célra nyújtott támogatási kölcsön visszatérülése</t>
  </si>
  <si>
    <t>Fiatalok lakáskölcsön törlesztése</t>
  </si>
  <si>
    <t>Dolgozók lakáskölcsön törlesztés</t>
  </si>
  <si>
    <t>Adósságkezelési támogatási kölcsön visszatérülése</t>
  </si>
  <si>
    <t>Hosszú lejáratra adott kölcsön törlesztése</t>
  </si>
  <si>
    <t>V. fejezet összesen:</t>
  </si>
  <si>
    <t>VI. fejezet: Átengedett központi adók</t>
  </si>
  <si>
    <t>Személyi jövedelemadó helyben maradó része</t>
  </si>
  <si>
    <t>Személyi jövedelemadó normatív módon elosztott része</t>
  </si>
  <si>
    <t>Települési igazgatási, kommunális és sportfeladatok       100 %-a</t>
  </si>
  <si>
    <t>Körjegyzőség működésével kapcsolatos feladatok          100 %-a</t>
  </si>
  <si>
    <t>Lakott külterülettel kapcsolatos feladatok 100 %-a</t>
  </si>
  <si>
    <t>Körzeti igazgatási feladatok 100 %-a</t>
  </si>
  <si>
    <t>Üdülőhelyi feladatok 100 %-a</t>
  </si>
  <si>
    <t>Pénzbeli és természetbeni szociális és gyermekjóléti ellátások 100 %-a</t>
  </si>
  <si>
    <t>A lakáshoz jutás feladatai 100 %-a</t>
  </si>
  <si>
    <t>Szociális és gyermekjóléti alapszolgáltatási feladatok 22,186 %-a</t>
  </si>
  <si>
    <t>Bentlakásos és átmeneti elhelyezést nyújtó intézményi ellátás 23,638 %-a</t>
  </si>
  <si>
    <t>Nappali szociális intézményi ellátás 23,638 %-a</t>
  </si>
  <si>
    <t>Hajléktalanok átmeneti intézményei 23,638 %-a</t>
  </si>
  <si>
    <t xml:space="preserve">Bölcsődei ellátás 23,638 %-a </t>
  </si>
  <si>
    <t>Helyi közművelődési és közgyűjteményi feladatok ellátása 100 %-a</t>
  </si>
  <si>
    <t>Helyi önkormányzati tűzoltóságok normatív támogatása 100 %-a</t>
  </si>
  <si>
    <t>Lakossági települési folyékony hulladék ártalmatlanításának támogatása</t>
  </si>
  <si>
    <t xml:space="preserve">Gépjárműadó </t>
  </si>
  <si>
    <t>Átengedett egyéb központi adók</t>
  </si>
  <si>
    <t>Szabálysértési bírság</t>
  </si>
  <si>
    <t>Termőföld bérbeadásából származó jövedelemadó</t>
  </si>
  <si>
    <t>VI. fejezet összesen:</t>
  </si>
  <si>
    <t>VII. fejezet: Központi költségvetési támogatás</t>
  </si>
  <si>
    <t>Normatív állami hozzájárulás</t>
  </si>
  <si>
    <t>Szociális és gyermekjóléti alapszolgáltatási feladatok 77,814 %-a</t>
  </si>
  <si>
    <t>Bentlakásos és átmeneti elhelyezést nyújtó intézményi ellátás 76,362 %-a</t>
  </si>
  <si>
    <t>Nappali szociális intézményi ellátás 76,362 %-a</t>
  </si>
  <si>
    <t>Hajléktalanok átmeneti intézményei 76,362 %-a</t>
  </si>
  <si>
    <t>Bölcsődei ellátás 76,362 %-a</t>
  </si>
  <si>
    <t>Óvodai nevelés 100 %-a</t>
  </si>
  <si>
    <t>Iskolai oktatás 100 %-a</t>
  </si>
  <si>
    <t>Különleges gondozás keretében nyújtott ellátás 100 %-a</t>
  </si>
  <si>
    <t>Alapfokú művészetoktatás 100 %-a</t>
  </si>
  <si>
    <t>Kollégiumi ellátás 100 %-a</t>
  </si>
  <si>
    <t>Kiegészítő hozzájárulás egyéb közoktatási feladatokhoz 100 %-a</t>
  </si>
  <si>
    <t>Kiegészítő támogatás egyes közoktatási feladatok ellátásához</t>
  </si>
  <si>
    <t>Pedagógus szakvizsga és továbbképzés</t>
  </si>
  <si>
    <t>Pedagógus szakkönyvvásárlása</t>
  </si>
  <si>
    <t>Rászorultsági alapon járó óvodai ingyenes              étkezéshez</t>
  </si>
  <si>
    <t>Tanulók tankönyvvásárlása általános támogatás</t>
  </si>
  <si>
    <t>Kiegészítő támogatás az ingyenes tankönyv-          ellátáshoz</t>
  </si>
  <si>
    <t>Diáksporttal kapcsolatos feladatok támogatása</t>
  </si>
  <si>
    <t>Szakmai fejlesztés</t>
  </si>
  <si>
    <t>Pedagógiai szakszolgálat</t>
  </si>
  <si>
    <t>Pedagógiai szakmai szolgáltatás</t>
  </si>
  <si>
    <t>Egyes szociális feladatok kiegészítő támogatása</t>
  </si>
  <si>
    <t xml:space="preserve">Önkormányzat által szervezett közcélú                   foglalkoztatás támogatása   </t>
  </si>
  <si>
    <t>Szociális továbbképzés és szakvizsga</t>
  </si>
  <si>
    <t>Egyes jövedelempótló támogatások kiegészítése</t>
  </si>
  <si>
    <t>Rendszeres szociális segély</t>
  </si>
  <si>
    <t>Ápolási díj és utána befizetendő nyugdíjbiztosítási járulék</t>
  </si>
  <si>
    <t>Rendszeres gyermekvédelmi támogatás</t>
  </si>
  <si>
    <t>Időskorúak járadéka</t>
  </si>
  <si>
    <t>Központosított előirányzatok</t>
  </si>
  <si>
    <t>Lakossági közműfejlesztési támogatás</t>
  </si>
  <si>
    <t>Helyi kisebbségi önkormányzatok működésének általános támogatása</t>
  </si>
  <si>
    <t>Lakossági víz- és csatornaszolgáltatás támogatása</t>
  </si>
  <si>
    <t>Köztisztviselők alapilletményének minimálbérre történő emelése</t>
  </si>
  <si>
    <t>Pincerendszerek, természetes partfalak és földcsuszamlások veszélyelhárítási munkáira</t>
  </si>
  <si>
    <t>Könyvtári érdekeltségnövelő támogatás</t>
  </si>
  <si>
    <t>Hozzájárulás a könyvvizsgálatra kötelezett önkormányzatok kiadásaihoz</t>
  </si>
  <si>
    <t>5. sz. melléklet a 15/2004. (IV. 30.) sz. rendelethez</t>
  </si>
  <si>
    <t>Fejezet, feladat megnevezése</t>
  </si>
  <si>
    <t>Kötelezettséggel terhelt</t>
  </si>
  <si>
    <t>Feladatokra előirányzott</t>
  </si>
  <si>
    <t>I.  fejezet: Önkormányzati költségvetési szervek</t>
  </si>
  <si>
    <t>II. fejezet: Polgármesteri Hivatal működési költségvetés</t>
  </si>
  <si>
    <t>II. fejezet: Polgármesteri Hivatal felújítási kiadásai</t>
  </si>
  <si>
    <t>II. fejezet: Polgármesteri Hivatal kis és középberuházások kiadásai</t>
  </si>
  <si>
    <t>II. fejezet: Polgármesteri Hivatal vagyonnal kapcsolatos kiadásai</t>
  </si>
  <si>
    <t>Bérlakásértékesítésből képződött maradvány</t>
  </si>
  <si>
    <t>Pénzügyi befektetések kiadásai</t>
  </si>
  <si>
    <t>Heves Megyei Regionális Hulladékgazdálkodási Társulás</t>
  </si>
  <si>
    <t>Módosított pénzmaradvány összesen:</t>
  </si>
  <si>
    <t>5/a. sz. melléklet a 15/2004. (IV. 30.) sz. rendelethez</t>
  </si>
  <si>
    <t>Címnév</t>
  </si>
  <si>
    <t>Alcímnév</t>
  </si>
  <si>
    <t>Módosított pénzmaradvány</t>
  </si>
  <si>
    <t>Ebből:                                 személyi juttatás                       maradványa</t>
  </si>
  <si>
    <t xml:space="preserve">Bornemissza Gergely </t>
  </si>
  <si>
    <t>Hibay Károly u.-i óvoda</t>
  </si>
  <si>
    <t>Nevelési Tanácsadó</t>
  </si>
  <si>
    <t>Városi Ellátó Szolgálat (1-21 alcím összesen)</t>
  </si>
  <si>
    <t>Költségvetési szervek összesen:</t>
  </si>
  <si>
    <t>5/b. sz. melléklet a 15/2004. (IV. 30.) sz. rendelethez</t>
  </si>
  <si>
    <t>Cím szám/ Alcím szám</t>
  </si>
  <si>
    <t>Intézmény (feladat) megnevezése</t>
  </si>
  <si>
    <t>Kötelezett-séggel      terhelt</t>
  </si>
  <si>
    <t>Igazgatói jutalom</t>
  </si>
  <si>
    <t>Jutalom</t>
  </si>
  <si>
    <t>Akkreditációs díj</t>
  </si>
  <si>
    <t>Eszközfejlesztési támogatás</t>
  </si>
  <si>
    <t>HCCP rendszer kialakítás</t>
  </si>
  <si>
    <t>Tűzoltókészülék csere</t>
  </si>
  <si>
    <t>Oktatási Közalapítvány pályázat</t>
  </si>
  <si>
    <t>Szakképzési hj-ból szerszám beszerzés</t>
  </si>
  <si>
    <t>Szakképzési hj-ból szállító gjm.beszerzés</t>
  </si>
  <si>
    <t xml:space="preserve">Szakképzési hj-ból szám.gép beszerzés </t>
  </si>
  <si>
    <t>Bornemissza Gergely Szakközép-, Szakiskola és Kollégium összesen:</t>
  </si>
  <si>
    <t>Túlóra (külf.cserekapcs.túlmunka, szakkör)</t>
  </si>
  <si>
    <t>Pedagógus továbbképzés</t>
  </si>
  <si>
    <t>Portaszolgálat</t>
  </si>
  <si>
    <t>Vízdíj</t>
  </si>
  <si>
    <t>Könyvbeszerzés</t>
  </si>
  <si>
    <t>TIGÁZ</t>
  </si>
  <si>
    <t>Festés</t>
  </si>
  <si>
    <t>Rehab. hj.</t>
  </si>
  <si>
    <t>Térerő analizátor</t>
  </si>
  <si>
    <t>Dobó István Gimnázium összesen:</t>
  </si>
  <si>
    <t>2 fő 13.havi illetmény,kiemelt mv.juttatása</t>
  </si>
  <si>
    <t>Megbízási díj(szakmai óraadók)</t>
  </si>
  <si>
    <t>Vizsgáztatási díjak</t>
  </si>
  <si>
    <t>ETI által ápoló képzésre biztosított támog.</t>
  </si>
  <si>
    <t>2003-ban hallgatók által befiz.összeg ápoló képzésre</t>
  </si>
  <si>
    <t>Ped. szakvizsga és továbbképzés</t>
  </si>
  <si>
    <t>Bérlettérítés</t>
  </si>
  <si>
    <t>Közüzemi díjak</t>
  </si>
  <si>
    <t>Vásárolt élelmezés</t>
  </si>
  <si>
    <t>Telefon</t>
  </si>
  <si>
    <t>Rehab.hozzájárulás</t>
  </si>
  <si>
    <t>Vásárolt közszolgáltatás(számlás óraadók)</t>
  </si>
  <si>
    <t>Ped. program kötelező eszközjegyzék</t>
  </si>
  <si>
    <t>Jubileumi ünnepségre szakképzési hj.</t>
  </si>
  <si>
    <t>Szakképzési hj.-ból eszköz beszerzésre</t>
  </si>
  <si>
    <t>Szakképzési hj.-ból kollégiumi épület védőrács</t>
  </si>
  <si>
    <t>Kossuth Zsuzsa Gimnázium, Szakképző Iskola és Kollégium összesen:</t>
  </si>
  <si>
    <t>Igazgató jutalma</t>
  </si>
  <si>
    <t>Teremdíj</t>
  </si>
  <si>
    <t>Vásárolt közszolgáltatás(edzők díjai)</t>
  </si>
  <si>
    <t>Egri Városi Sportiskola összesen:</t>
  </si>
  <si>
    <t>Megbízási díj (2 fő)</t>
  </si>
  <si>
    <t>1 fő felmentés, végkielégítés, 13.havi juttatás</t>
  </si>
  <si>
    <t>Megbízási díj (logopédus)</t>
  </si>
  <si>
    <t>Móra Ferenc Általános Iskola és Előkészítő Szakiskola összesen:</t>
  </si>
  <si>
    <t>Kiemelt munkavégzés+13.havi juttat.</t>
  </si>
  <si>
    <t>Megbízási díjak (szakmai óraadók)</t>
  </si>
  <si>
    <t>ETI+hallgatók által befiz.összeg ápoló képzésre</t>
  </si>
  <si>
    <t>Megbízási díjak(logopédus)</t>
  </si>
  <si>
    <t>Vásárolt közszolgáltatás (számlás óraadók)</t>
  </si>
  <si>
    <t>Jubileumi ünnepségre szakképzési hozzájárulás</t>
  </si>
  <si>
    <t>Szakképzési hj-ból szakmai eszk. beszerzés</t>
  </si>
  <si>
    <t>Szakképzési hj-ból kollégiumi épület védőrács</t>
  </si>
  <si>
    <t>Kossuth Zsuzsa Gimnázium, Szakképző Iskola és Kollégium (1-3 alcím) összesen:</t>
  </si>
  <si>
    <t>Megbízási díjak, végkielégítés, polg.szolg.</t>
  </si>
  <si>
    <t>Ped.szakvizsga és továbbképzés</t>
  </si>
  <si>
    <t>Egyéb sajátos juttatás (kártyapénz)</t>
  </si>
  <si>
    <t>Élelmiszer beszerzés</t>
  </si>
  <si>
    <t>Energia</t>
  </si>
  <si>
    <t>Szállítók</t>
  </si>
  <si>
    <t>Nyelvi labor berendezés beszerzés</t>
  </si>
  <si>
    <t>Szállodai portás képzéshez szárító, vasaló</t>
  </si>
  <si>
    <t>Bútorbeszerzés</t>
  </si>
  <si>
    <t>Egri Kereskedelmi, Mezőgazd., Vend. Szakközép-, Szakiskola és Koll. összesen:</t>
  </si>
  <si>
    <t>Jutalom, megbízási díj</t>
  </si>
  <si>
    <t>Socrates pályázat külföldi napidíj</t>
  </si>
  <si>
    <t>Munkábajárás ktg.</t>
  </si>
  <si>
    <t>Taneszköz beszerzés</t>
  </si>
  <si>
    <t>Socrates pályázat külföldi kiküldetés</t>
  </si>
  <si>
    <t>Tartós tankönyv</t>
  </si>
  <si>
    <t>Szilágyi Erzsébet Gimnázium és Kollégium összesen:</t>
  </si>
  <si>
    <t>Intézményvezetői jutalom</t>
  </si>
  <si>
    <t>Közlekedési költségtérítés</t>
  </si>
  <si>
    <t>Megbízási díjak(óraadók)</t>
  </si>
  <si>
    <t>Felvételi előkészítő díja</t>
  </si>
  <si>
    <t>Nyugdíjazás miatt felmentési időre járó átlagkereset</t>
  </si>
  <si>
    <t>Betegszabadság</t>
  </si>
  <si>
    <t>Külföldi kiküldetés (Comenius pályázat)</t>
  </si>
  <si>
    <t>Szakmai anyagok(Comenius pályázat)</t>
  </si>
  <si>
    <t>Könyv, folyóírat, szakkönyvek</t>
  </si>
  <si>
    <t>Karbantartás, kisjavítás</t>
  </si>
  <si>
    <t>Egyéb üzemeltetés, fenntartás</t>
  </si>
  <si>
    <t>Reklám, propaganda</t>
  </si>
  <si>
    <t>Pásztorvölgyi Általános Iskola és Gimnázium összesen:</t>
  </si>
  <si>
    <t>Nyugdíjazás miatt jubileumi jutalom</t>
  </si>
  <si>
    <t>Jutalom (vásárlási utalvány)</t>
  </si>
  <si>
    <t>Óraadók díja, megbízási díjak</t>
  </si>
  <si>
    <t>PHARE pályázat</t>
  </si>
  <si>
    <t>Karbantartás</t>
  </si>
  <si>
    <t>Nyelvvizsgadíj kifizetése</t>
  </si>
  <si>
    <t>Szakképzési hj-ból kisért.tárgyi eszk besz.</t>
  </si>
  <si>
    <t>Szakképzési hj-ból .tárgyi eszk besz.</t>
  </si>
  <si>
    <t>Andrássy György Közgazdasági Szakközépiskola összesen:</t>
  </si>
  <si>
    <t>Megbízási díjak</t>
  </si>
  <si>
    <t>Végkielégítés</t>
  </si>
  <si>
    <t>Minőségi munkavégzés jut.</t>
  </si>
  <si>
    <t>Hátrányos helyzetű tanulók felzárkóztatása</t>
  </si>
  <si>
    <t>Jutalom+ajándékutalvány</t>
  </si>
  <si>
    <t>Folyószámla ut.</t>
  </si>
  <si>
    <t>Étkezési hj.</t>
  </si>
  <si>
    <t>Kisért. tárgyi eszk. besz.</t>
  </si>
  <si>
    <t>Számítógépek+nyomtató</t>
  </si>
  <si>
    <t>Balassi Bálint Általános Iskola összesen:</t>
  </si>
  <si>
    <t>Túlóra, helyettesítés</t>
  </si>
  <si>
    <t>Kiemelt munkavégzésért járó jut.</t>
  </si>
  <si>
    <t>Tempus Közalapítvány pályázat</t>
  </si>
  <si>
    <t>Taneszköz fejlesztési támogatás</t>
  </si>
  <si>
    <t>Iskolaotthonos oktatás támogatása</t>
  </si>
  <si>
    <t>Szakmai szolgáltatás</t>
  </si>
  <si>
    <t>Karbantartási, üzemeltetési kiadások</t>
  </si>
  <si>
    <t>Felsővárosi Általános Iskola összesen:</t>
  </si>
  <si>
    <t>Pályázat erdei iskola</t>
  </si>
  <si>
    <t>Erdei iskola pályázat</t>
  </si>
  <si>
    <t>Hunyadi Mátyás Általános Iskola összesen:</t>
  </si>
  <si>
    <t>Lenkey János Általános Iskola összesen:</t>
  </si>
  <si>
    <t>Ruházati költségtérítés</t>
  </si>
  <si>
    <t>Fenntartási kiadások</t>
  </si>
  <si>
    <t>Tinódi Sebestyén Általános Iskola összesen:</t>
  </si>
  <si>
    <t>Számlavezetési díj</t>
  </si>
  <si>
    <t>Taneszközbeszerzés</t>
  </si>
  <si>
    <t>Oktatási Min. pályázat</t>
  </si>
  <si>
    <t>Dr. Kemény Ferenc Általános Iskola összesen:</t>
  </si>
  <si>
    <t>Munkadókat terhelő járulékok</t>
  </si>
  <si>
    <t>Hangszertartozék</t>
  </si>
  <si>
    <t>Iratfűző-iratmegsemmisítő</t>
  </si>
  <si>
    <t>Hangszerjavítás, karbantartás</t>
  </si>
  <si>
    <t>Hangszerbeszerzés</t>
  </si>
  <si>
    <t>Software beszerzés</t>
  </si>
  <si>
    <t>Bútor beszerzés</t>
  </si>
  <si>
    <t>Farkas Ferenc Zeneiskola összesen:</t>
  </si>
  <si>
    <t>VÁROSI ELLÁTÓ SZOLGÁLAT</t>
  </si>
  <si>
    <t>Vezetői jutalom</t>
  </si>
  <si>
    <t>Közokt.Közalapítványtól átvett pénzeszköz</t>
  </si>
  <si>
    <t>2003-ról áthúzódó szállítói számlák</t>
  </si>
  <si>
    <t xml:space="preserve">Kiegészítés ingyenes étkeztetéshez </t>
  </si>
  <si>
    <t>Dr. Hibay Károly u.-i óvoda összesen:</t>
  </si>
  <si>
    <t>2004-re áthúzódó végkielégítés</t>
  </si>
  <si>
    <t>Remenyik Zsigmond u.-i óvoda összesen:</t>
  </si>
  <si>
    <t>Pedagógus szakképzés és továbbképzés</t>
  </si>
  <si>
    <t>Közoktatási Közalapítványtól átvett pénzeszköz</t>
  </si>
  <si>
    <t>Kiegészítés ingyenes étkeztetéshez</t>
  </si>
  <si>
    <t>Epreskert u.-i óvoda összesen:</t>
  </si>
  <si>
    <t>Farkasvölgy u.-i óvoda összesen:</t>
  </si>
  <si>
    <t>Tittel Pál u.-i óvoda összesen:</t>
  </si>
  <si>
    <t>Minőségi munkáért járó jut.</t>
  </si>
  <si>
    <t>Köztársaság téri óvoda összesen:</t>
  </si>
  <si>
    <t>Nagyváradi u.-i óvoda összesen:</t>
  </si>
  <si>
    <t>Ifjúság u.-i óvoda összesen:</t>
  </si>
  <si>
    <t>Deák Ferenc u.-i óvoda (Arany J. u.-i tagóvodával együtt)</t>
  </si>
  <si>
    <t>Deák Ferenc u.-i óvoda összesen:</t>
  </si>
  <si>
    <t xml:space="preserve">Széchenyi István u.-i óvoda </t>
  </si>
  <si>
    <t>Jubileumi jutalom</t>
  </si>
  <si>
    <t>Eszközfejlesztés</t>
  </si>
  <si>
    <t>Széchenyi István u.-i óvoda összesen:</t>
  </si>
  <si>
    <t>Benedek Elek Óvoda összesen:</t>
  </si>
  <si>
    <t>Tavasz u.-i óvoda összesen:</t>
  </si>
  <si>
    <t>Kodály Zoltán u.-i óvoda összesen:</t>
  </si>
  <si>
    <t>Szivárvány Napköziotthonos Óvoda összesen:</t>
  </si>
  <si>
    <t xml:space="preserve">Joó János Óvoda </t>
  </si>
  <si>
    <t>Minőségi munkavégzésért járó jut.</t>
  </si>
  <si>
    <t>Joó János Óvoda összesen:</t>
  </si>
  <si>
    <t>Vízimolnár u.-i óvoda</t>
  </si>
  <si>
    <t>Vízimolnár u.-i óvoda összesen:</t>
  </si>
  <si>
    <t>Bervai óvoda összesen:</t>
  </si>
  <si>
    <t>Városi Nevelési Tanácsadó és Logopédiai Intézet összesen:</t>
  </si>
  <si>
    <t>Egyéb jutalmak</t>
  </si>
  <si>
    <t>Városi Ellátó Szolgálat összesen:</t>
  </si>
  <si>
    <t>1fő felmentés+13. havi illetmény</t>
  </si>
  <si>
    <t>Regionális pályázati maradvány</t>
  </si>
  <si>
    <t>Főzőüst</t>
  </si>
  <si>
    <t>Bölcsődei Igazgatóság összesen:</t>
  </si>
  <si>
    <t>1 fő felmentés+13.havi illetmény</t>
  </si>
  <si>
    <t>Hadnagy úti védőnői telephely kialakítása</t>
  </si>
  <si>
    <t>Fogászati kezelő egység tartozék</t>
  </si>
  <si>
    <t>Egészségügyi Szolgálat összesen:</t>
  </si>
  <si>
    <t>Városi Ellátó Szolgálat (1-21 alcím) összesen</t>
  </si>
  <si>
    <t>2 fő felment+13. havi juttat.</t>
  </si>
  <si>
    <t>Regionális pályázat</t>
  </si>
  <si>
    <t>Hadnagy úti védőnői telephely kial.</t>
  </si>
  <si>
    <t>Fogászati kezelőegység tartozék</t>
  </si>
  <si>
    <t>Városi Ellátó Szolgálat (1-21 alcím) összesen:</t>
  </si>
  <si>
    <t>Országos találkozó-vezetői tréning</t>
  </si>
  <si>
    <t xml:space="preserve">Országos Tűzzománc Biennálé </t>
  </si>
  <si>
    <t>Megyei rendezvények</t>
  </si>
  <si>
    <t>Eszközfejlesztéshez saját erő</t>
  </si>
  <si>
    <t>Forrás Gyermek-Szabadidőközpont összesen:</t>
  </si>
  <si>
    <t xml:space="preserve">Bródy Sándor Könyvtár </t>
  </si>
  <si>
    <t>Egyéb jutalom</t>
  </si>
  <si>
    <t>Helyettesítés</t>
  </si>
  <si>
    <t>Szervezett továbbképzés</t>
  </si>
  <si>
    <t>Pályázatok</t>
  </si>
  <si>
    <t>Könyvtárellátó könyv megrendelés</t>
  </si>
  <si>
    <t>Eszközbeszerzés</t>
  </si>
  <si>
    <t>Érdekeltség növelő tám.</t>
  </si>
  <si>
    <t>Bródy Sándor Könyvtár összesen:</t>
  </si>
  <si>
    <t>Továbbképzési tám.</t>
  </si>
  <si>
    <t>Eü. És Szoc.Min. pályázat</t>
  </si>
  <si>
    <t>TB.alapoktól működési célú átvét</t>
  </si>
  <si>
    <t>Esély Közalapítvány pályázat</t>
  </si>
  <si>
    <t>2003. évről áthúzódó szállítói számlák</t>
  </si>
  <si>
    <t>Felszerelés és berendezés csere</t>
  </si>
  <si>
    <t>TB alapoktól műk. célú átvett</t>
  </si>
  <si>
    <t>Egyéb működési célú támog., kiadások</t>
  </si>
  <si>
    <t>Pályázati önerő</t>
  </si>
  <si>
    <t>Gépkocsiba mozgássérültek részére rámpa beszerelés</t>
  </si>
  <si>
    <t>Nyomtató besterzés</t>
  </si>
  <si>
    <t>Családsegítő Intézet összesen:</t>
  </si>
  <si>
    <t>Szoc. Továbbképzés</t>
  </si>
  <si>
    <t>Gép beszerzés(HACCP-hez)</t>
  </si>
  <si>
    <t>Idősek Berva-völgyi Otthona összesen:</t>
  </si>
  <si>
    <t>Ajándékutalvány</t>
  </si>
  <si>
    <t>Költségtérítések,utiköltségek</t>
  </si>
  <si>
    <t>Készletbeszerzések</t>
  </si>
  <si>
    <t>Szolgáltatási kiadások</t>
  </si>
  <si>
    <t>Egyéb dologi kiadások</t>
  </si>
  <si>
    <t>Gép berendezés beszerzés</t>
  </si>
  <si>
    <t>Jármű beszerzés</t>
  </si>
  <si>
    <t>Beruházás ÁFA</t>
  </si>
  <si>
    <t>Hivatásos Önkormányzati Tűzoltóság összesen:</t>
  </si>
  <si>
    <t>Reklám-propaganda kiadások</t>
  </si>
  <si>
    <t>Tourinform Eger Idegenforgalmi Információs Iroda összesen:</t>
  </si>
  <si>
    <t>Irodafenntartás</t>
  </si>
  <si>
    <t>Reklám</t>
  </si>
  <si>
    <t>Kisértékű tárgyi eszk. besz.</t>
  </si>
  <si>
    <t>Oktatás, képzés</t>
  </si>
  <si>
    <t>Pályázathoz saját erő</t>
  </si>
  <si>
    <t>Irodaberendezés</t>
  </si>
  <si>
    <t>Számítástechn.eszk besz.</t>
  </si>
  <si>
    <t>Eger és Körzete Kistérségi Területfejlesztési Önkorm. Társulás összesen:</t>
  </si>
  <si>
    <t>5/c. sz. melléklet a 15/2004. (IV. 30.) sz. rendelethez</t>
  </si>
  <si>
    <t>Adatok forintban</t>
  </si>
  <si>
    <t>Sor- szám</t>
  </si>
  <si>
    <t>Feladat megnevezése</t>
  </si>
  <si>
    <t>I.</t>
  </si>
  <si>
    <t>Közterület-felügyelet</t>
  </si>
  <si>
    <t>Átmeneti állati tetem gyűjtőhely üzemeltetése</t>
  </si>
  <si>
    <t>Önkormányzati igazgatási feladatok</t>
  </si>
  <si>
    <t xml:space="preserve">   - Alapilletmény - ifjúsági referens</t>
  </si>
  <si>
    <t xml:space="preserve">   - Munkavégzéshez kapcsolódó juttatás</t>
  </si>
  <si>
    <t xml:space="preserve">   - Szociális juttatás</t>
  </si>
  <si>
    <t xml:space="preserve">   - Napidíj</t>
  </si>
  <si>
    <t xml:space="preserve">   - Ruházati költségtérítés</t>
  </si>
  <si>
    <t xml:space="preserve">   - Közlekedési költségtérítés</t>
  </si>
  <si>
    <t xml:space="preserve">   - Egyéb költségtérítési hozzájárulás</t>
  </si>
  <si>
    <t xml:space="preserve">   - Képzés, oktatás</t>
  </si>
  <si>
    <t xml:space="preserve">   - Megbízási díj</t>
  </si>
  <si>
    <t xml:space="preserve">   - Tiszteletdíj  (képviselők, szakértők)</t>
  </si>
  <si>
    <t xml:space="preserve">   - Érdekeltségi jutalék</t>
  </si>
  <si>
    <t xml:space="preserve">   - Egyéb nem rendszeres juttatás</t>
  </si>
  <si>
    <t xml:space="preserve">   - Végkielégítés</t>
  </si>
  <si>
    <t>Kulturális feladatok</t>
  </si>
  <si>
    <t xml:space="preserve">   - Irodalmi élet, pályadíjak</t>
  </si>
  <si>
    <t xml:space="preserve">   - Állami ünnepek</t>
  </si>
  <si>
    <t xml:space="preserve">   - Karácsonyi Vásár 2003</t>
  </si>
  <si>
    <t>Esküvői névadói szolgáltatás</t>
  </si>
  <si>
    <t xml:space="preserve"> </t>
  </si>
  <si>
    <t>Személyi juttatások összesen:</t>
  </si>
  <si>
    <t>II.</t>
  </si>
  <si>
    <t xml:space="preserve">   - Érdekeltségi jutalék járuléka</t>
  </si>
  <si>
    <t>Ifjúsági célú feladatok</t>
  </si>
  <si>
    <t>Esküvői, névadó szolgáltatás</t>
  </si>
  <si>
    <t>Munkaadókat terhelő járulékok összesen:</t>
  </si>
  <si>
    <t>III.</t>
  </si>
  <si>
    <t>Parkosítás, virágosítás</t>
  </si>
  <si>
    <t>Nem közterületek fenntartása (beépítetlen)</t>
  </si>
  <si>
    <t>Parkfenntartás összesen:</t>
  </si>
  <si>
    <t>Köztéri konténer ürítés, fenyőfa szállítás</t>
  </si>
  <si>
    <t>Köztisztaság összesen:</t>
  </si>
  <si>
    <t>Közúti szakági nyilvántartás</t>
  </si>
  <si>
    <t>Közutak, hidak üzemeltetése összesen:</t>
  </si>
  <si>
    <t>Egyedi közvilágítási lámpák karbantartás, karácsonyi díszvilágítás</t>
  </si>
  <si>
    <t>Energia adó fedezetének biztosítása</t>
  </si>
  <si>
    <t>Közvilágítás összesen:</t>
  </si>
  <si>
    <t>Szt. József Park gépészeti fenntartása</t>
  </si>
  <si>
    <t>Utcabútor beszerzés</t>
  </si>
  <si>
    <t>Szerződésben nem szereplő feladatok</t>
  </si>
  <si>
    <t>Egyéb városüzemeltetési feladatok összesen:</t>
  </si>
  <si>
    <t>Csapadék csatorna karbantartása</t>
  </si>
  <si>
    <t>Csapadék csatorna szakági térkép</t>
  </si>
  <si>
    <t>Vízrendezés, vízelvezetés összesen:</t>
  </si>
  <si>
    <t>Városüzemeltetés összesen:</t>
  </si>
  <si>
    <t>Idegenforgalmi  szolgáltatás</t>
  </si>
  <si>
    <t>Idegenforgalmi kiadványok és egyéb marketing</t>
  </si>
  <si>
    <t>Idegenforgalmi reklám - propaganda</t>
  </si>
  <si>
    <t>Idegenforgalmi szolgáltatás összesen:</t>
  </si>
  <si>
    <t>Újévi koncert</t>
  </si>
  <si>
    <t>Karácsonyi Vásár 2003.</t>
  </si>
  <si>
    <t>Borfesztivál</t>
  </si>
  <si>
    <t>Idegenforgalmi, kulturális rendezvények összesen:</t>
  </si>
  <si>
    <t>Külterületi illegális szemét</t>
  </si>
  <si>
    <t>Mezőgazdasági feladatok összesen:</t>
  </si>
  <si>
    <t>Akvarell Biennálé</t>
  </si>
  <si>
    <t>Kulturális tevékenység összesen:</t>
  </si>
  <si>
    <t>Ifjúsági célú tevékenység</t>
  </si>
  <si>
    <t>Kisdiák Tanács</t>
  </si>
  <si>
    <t>Ifjúsági rendezvények, kiadványok</t>
  </si>
  <si>
    <t>Ifjúsági célú tevékenység összesen:</t>
  </si>
  <si>
    <t>Körzeti Alap</t>
  </si>
  <si>
    <t>Országgyűlési Képviselői Iroda</t>
  </si>
  <si>
    <t>Hatósági bontások</t>
  </si>
  <si>
    <t>Esküvői szolgáltatás, névadó</t>
  </si>
  <si>
    <t>Fogyatékos gyermek gyógypedagógiai fogl.</t>
  </si>
  <si>
    <t>Arculat és PR elemek</t>
  </si>
  <si>
    <t>29.</t>
  </si>
  <si>
    <t>30.</t>
  </si>
  <si>
    <t>31.</t>
  </si>
  <si>
    <t>32.</t>
  </si>
  <si>
    <t>Imókői táboroztatás</t>
  </si>
  <si>
    <t>33.</t>
  </si>
  <si>
    <t>34.</t>
  </si>
  <si>
    <t>Intézményi átvilágítás</t>
  </si>
  <si>
    <t>35.</t>
  </si>
  <si>
    <t>36.</t>
  </si>
  <si>
    <t>Borút Egyesület tagdíj</t>
  </si>
  <si>
    <t>37.</t>
  </si>
  <si>
    <t>38.</t>
  </si>
  <si>
    <t>39.</t>
  </si>
  <si>
    <t>40.</t>
  </si>
  <si>
    <t>Intézményi tanárok munkafeltételeinek felmérése</t>
  </si>
  <si>
    <t>Dologi kiadások összesen:</t>
  </si>
  <si>
    <t xml:space="preserve">IV. </t>
  </si>
  <si>
    <t>Sporttevékenység összesen:</t>
  </si>
  <si>
    <t>Ápolási díj</t>
  </si>
  <si>
    <t>Segélyek összesen:</t>
  </si>
  <si>
    <t>Idegenforgalmi, kulturális rendezvény</t>
  </si>
  <si>
    <t>Egyéb működési célú támogatások, kiadások összesen:</t>
  </si>
  <si>
    <t>Működési kiadások összesen:</t>
  </si>
  <si>
    <t>5/d. sz. melléklet a 15/2004. (IV. 30.) sz. rendelethez</t>
  </si>
  <si>
    <t>Kereskedelmi Szakközépiskola homlokzatfelújítás</t>
  </si>
  <si>
    <t>Városháza belső felújítás</t>
  </si>
  <si>
    <t>Dobó István Gimnázium tetőfelújítás</t>
  </si>
  <si>
    <t>Bródy u., Foglár u. és Domus lépcső felújítás</t>
  </si>
  <si>
    <t>Járdák felújítása</t>
  </si>
  <si>
    <t>Útfelújítások</t>
  </si>
  <si>
    <t>Intézményi világítás korszerűsítés</t>
  </si>
  <si>
    <t>Tűzoltóság vizesblokkjának felújítása</t>
  </si>
  <si>
    <t>Felújítási kiadások összesen:</t>
  </si>
  <si>
    <t>5/e. sz. melléklet a 15/2004. (IV. 30.) sz. rendelethez</t>
  </si>
  <si>
    <t>Eger-Egerszalók útberuházáshoz kapcsolódó erdőkivonás miatti erdőtelepítés</t>
  </si>
  <si>
    <t>Szent Miklós városrész rehebilitáció</t>
  </si>
  <si>
    <t>Lenkey J. Általános Iskola információs technológiai fejl. És az oktatási épület bővítése</t>
  </si>
  <si>
    <t>Kerékpárút építés</t>
  </si>
  <si>
    <t>Holocaust emlékmű</t>
  </si>
  <si>
    <t>"Beruházás a 21. századi iskolába" program megvalósítása</t>
  </si>
  <si>
    <t>Szépasszonyvölgy illemhely és szervízút</t>
  </si>
  <si>
    <t>Kepes Múzeum tervezése</t>
  </si>
  <si>
    <t>Érsek utca díszburkolat</t>
  </si>
  <si>
    <t>Déli iparterület szennyvízcsatorna tervezés, építés</t>
  </si>
  <si>
    <t>Forrás Gyermek-Szabadidőközpont fejlesztés</t>
  </si>
  <si>
    <t>Buszöböl, buszmegálló létesítése</t>
  </si>
  <si>
    <t>Epreskert úti óvoda átalakítása, bővítése</t>
  </si>
  <si>
    <t>Kis- és középberuházások kiadásai összesen:</t>
  </si>
  <si>
    <t>5/f. sz. melléklet a 15/2004. (IV. 30.) sz. rendelethez</t>
  </si>
  <si>
    <t>Nem lakás céljára szolgáló helyiségek visszaadással kapcsolatos kiadások</t>
  </si>
  <si>
    <t>Vagyonnal kapcsolatos kiadások összesen:</t>
  </si>
  <si>
    <t>5/g. sz. melléklet a 15/2004. (IV. 30.) sz. rendelethez</t>
  </si>
  <si>
    <t>A) Cigány Kisebbségi Önkormányzat</t>
  </si>
  <si>
    <t>B) Egri Görög Önkormányzat</t>
  </si>
  <si>
    <t>C) Lengyel Kisebbségi Önkormányzat</t>
  </si>
  <si>
    <t>Helyi kisebbségi önkormányzatok összesen:</t>
  </si>
  <si>
    <t>5/h. sz. melléklet a 15/2004. (IV. 30.) sz. rendelethez</t>
  </si>
  <si>
    <t>Konszenzus Alapítványnak Városi Ifjúsági Centrum működéséhez</t>
  </si>
  <si>
    <t>Létminimum Alatt Élők Szervezetének támogatása</t>
  </si>
  <si>
    <t>Magyar Speciális Művészeti Műhely Egyesület támogatása</t>
  </si>
  <si>
    <t>Markhot Ferenc Megyei Kórház Minaret melletti homlokzat felújításának támogatása</t>
  </si>
  <si>
    <t>Vécsey úti iparterület közművesítés támogatása</t>
  </si>
  <si>
    <t>Líceum kápolna felújításához támogatás</t>
  </si>
  <si>
    <t>Sportturizmus támogatása (Búvár EB)</t>
  </si>
  <si>
    <t>Eger Rallye megrendezésének támogatása</t>
  </si>
  <si>
    <t>Egri Vármúzeumnak pályázathoz önerő biztosítása</t>
  </si>
  <si>
    <t>Századvég Politikai Iskola támogatása</t>
  </si>
  <si>
    <t>Háziorvosok rendelőkialakításához támogatás</t>
  </si>
  <si>
    <t>Végleges pénzeszközátadás összesen:</t>
  </si>
  <si>
    <t>5/i. sz. melléklet a 15/2004. (IV. 30.) sz. rendelethez</t>
  </si>
  <si>
    <t>Hitelek, kölcsönök nyújtása és törlesztése összesen:</t>
  </si>
  <si>
    <t>5/j. sz. melléklet a 15/2004. (IV. 30.) sz. rendelethez</t>
  </si>
  <si>
    <t>Címkézett iparűzési adó miatti tartalék</t>
  </si>
  <si>
    <t>Uszoda apporthoz kapcsolódó illetékfizetési kötelezettség tartaléka</t>
  </si>
  <si>
    <t>Tartalék a közoktatási törvény előírásainak teljesítéséhez</t>
  </si>
  <si>
    <t>Tartalék összesen:</t>
  </si>
  <si>
    <t>5/k. sz. melléklet a 15/2004. (IV. 30.) sz. rendelethez</t>
  </si>
  <si>
    <t>Városfejlesztő Kft törzstőke emelés</t>
  </si>
  <si>
    <t>Pénzügyi befektetések kiadásai összesen:</t>
  </si>
  <si>
    <t>5/l. sz. melléklet a 15/2004. (IV. 30.) sz. rendelethez</t>
  </si>
  <si>
    <t>Pincerendszerek és természetes partfalak központosított 
előirányzat maradványának visszafizetése</t>
  </si>
  <si>
    <t>Martinsalakból épült házak helyreállítása, újjáépítése 
központosított előirányzat maradványának visszafizetése</t>
  </si>
  <si>
    <t>5/m. sz. melléklet a 15/2004. (IV. 30.) sz. rendelethez</t>
  </si>
  <si>
    <t>Bérlakásértékesítéssel kapcsolatos kiadások (vagyonnal kapcs.kiadás)</t>
  </si>
  <si>
    <t>Önerős közműtámogatás (végl. pénzeszközátadás)</t>
  </si>
  <si>
    <t>Fiatalok lakáshozjutásának támogatása (végl. pénzeszközátadás)</t>
  </si>
  <si>
    <t>Pozsonyi u. 15 db bérlakás (beruházás)</t>
  </si>
  <si>
    <t>Lakásvásárlás (beruházás)</t>
  </si>
  <si>
    <t>Lakásépítés tartaléka (tartalékok)</t>
  </si>
  <si>
    <r>
      <t xml:space="preserve">* </t>
    </r>
    <r>
      <rPr>
        <sz val="9"/>
        <rFont val="Times New Roman CE"/>
        <family val="1"/>
      </rPr>
      <t>Megjegyzés:</t>
    </r>
    <r>
      <rPr>
        <b/>
        <sz val="9"/>
        <rFont val="Times New Roman CE"/>
        <family val="1"/>
      </rPr>
      <t xml:space="preserve">  </t>
    </r>
    <r>
      <rPr>
        <sz val="9"/>
        <rFont val="Times New Roman CE"/>
        <family val="1"/>
      </rPr>
      <t>Csak a lakás és költségvetési törvényben meghatározott célokra használható fel. Más feladatra átcsoportosítani nem lehet.</t>
    </r>
  </si>
  <si>
    <t>Közművelődési érdekeltségnövelő támogatás</t>
  </si>
  <si>
    <t>Önkormányzati köztisztviselők július 1-jei illetményrendszer változásához</t>
  </si>
  <si>
    <t>"ART"-mozi fejlesztés, építés támogatás</t>
  </si>
  <si>
    <t>Helyi önkormányzati tűzoltóparancsnokságok július 1-jei illetményrendszer változásához</t>
  </si>
  <si>
    <t>Gyermek és ifjúsági feladatok támogatása</t>
  </si>
  <si>
    <t>Hozzájárulás a létszámcsökkentéssel kapcsolatos kiadásokhoz</t>
  </si>
  <si>
    <t>A földgáz 2003. október 15-i áremelkedésének ellentételezésére</t>
  </si>
  <si>
    <t>Céljellegű decentralizált támogatás</t>
  </si>
  <si>
    <t>Vis maior támogatás a rendkívüli havazás következményeinek megszüntetésére</t>
  </si>
  <si>
    <t xml:space="preserve">Kereskedelmi és Vendéglátóipari Szakközép- és Szakképző Iskola épületén 65 db ablak cseréjére             (I. ütem) </t>
  </si>
  <si>
    <t>Egészségház u. tömbbelső csapadékcsatorna építés</t>
  </si>
  <si>
    <t>Színházak pályázati támogatása</t>
  </si>
  <si>
    <t>Mikropódium Családi Bábszínház</t>
  </si>
  <si>
    <t>Céltámogatás</t>
  </si>
  <si>
    <t>Pincerendszerek és természetes partfalak veszélyelhárítási munkáira</t>
  </si>
  <si>
    <t>VII. fejezet összesen:</t>
  </si>
  <si>
    <t>VIII. fejezet: Előző évi pénzmaradvány</t>
  </si>
  <si>
    <t>1999. évi pénzmaradvány</t>
  </si>
  <si>
    <t>2000. évi pénzmaradvány</t>
  </si>
  <si>
    <t>2001. évi pénzmaradvány</t>
  </si>
  <si>
    <t>VIII. fejezet összesen:</t>
  </si>
  <si>
    <t>Függő, átfutó bevételek</t>
  </si>
  <si>
    <t>BEVÉTELEK ÖSSZESEN:</t>
  </si>
  <si>
    <t>2. sz. melléklet a 15/2004. (IV. 30.) sz. rendelethez</t>
  </si>
  <si>
    <t>Előirány- zati csoport- szám</t>
  </si>
  <si>
    <t>Kiemelt előirány-zati             szám</t>
  </si>
  <si>
    <t>K I A D Á S O K</t>
  </si>
  <si>
    <t>Kiemelt előirányzatnév</t>
  </si>
  <si>
    <t>Működési költségvetés</t>
  </si>
  <si>
    <t>Ellátottak pénzbeli juttatásai</t>
  </si>
  <si>
    <t>Felhalmozási kiadások</t>
  </si>
  <si>
    <t>Felújítás</t>
  </si>
  <si>
    <t>Egyéb felhalmozási kiadások</t>
  </si>
  <si>
    <t xml:space="preserve">Egri Kereskedelmi, Mezőgazdasági, Vendéglátóipari  Szakközép-, </t>
  </si>
  <si>
    <t>Parkfenntartás</t>
  </si>
  <si>
    <t>I. fenntartási terület</t>
  </si>
  <si>
    <t>II. fenntartási terület</t>
  </si>
  <si>
    <t>III. fenntartási terület</t>
  </si>
  <si>
    <t>IV. fenntartási terület</t>
  </si>
  <si>
    <t>Eger-patak támfal virágültetés</t>
  </si>
  <si>
    <t>Szépasszonyvölgy fenntartása</t>
  </si>
  <si>
    <t>Lakossági virágosítás</t>
  </si>
  <si>
    <t>Fák kezelése, kivágása, pótlása</t>
  </si>
  <si>
    <t>Érsekkert fenntartása</t>
  </si>
  <si>
    <t>Önkormányzat tulajdonát képező - nem közterületek - fenntartása</t>
  </si>
  <si>
    <t>Növényvédelem</t>
  </si>
  <si>
    <t>Virágfelület növelés</t>
  </si>
  <si>
    <t>Játszóterek karbantartása</t>
  </si>
  <si>
    <t>Köztisztaság</t>
  </si>
  <si>
    <t>Köztéri konténerek ürítése, fenyőfa elszállítás</t>
  </si>
  <si>
    <t>Eger-patak tisztítása</t>
  </si>
  <si>
    <t>Belterületi illegális szemét eltávolítása</t>
  </si>
  <si>
    <t>Téli síktalanító anyag</t>
  </si>
  <si>
    <t>Érsekkert köztisztasági munkái</t>
  </si>
  <si>
    <t>Roncsautó elszállítás</t>
  </si>
  <si>
    <t>Illegális táblák elszállítása</t>
  </si>
  <si>
    <t>Homok utca többlettakarítás</t>
  </si>
  <si>
    <t>Közutak, hidak üzemeltetése</t>
  </si>
  <si>
    <t>Utak karbantartása</t>
  </si>
  <si>
    <t>Hidak karbantartása</t>
  </si>
  <si>
    <t>Járdák karbantartása</t>
  </si>
  <si>
    <t>Forgalomtechnikai eszközök üzemeltetése</t>
  </si>
  <si>
    <t>Útburkolati jelek festése</t>
  </si>
  <si>
    <t xml:space="preserve">Közúti szakági nyilvántartás </t>
  </si>
  <si>
    <t>Települési vízellátás</t>
  </si>
  <si>
    <t>Közkifolyók és locsolóhálózat vízdíja</t>
  </si>
  <si>
    <t>Közvilágítás</t>
  </si>
  <si>
    <t>Közvilágítás áramdíja</t>
  </si>
  <si>
    <t>Forgalomirányító lámpák üzemeltetése, áramdíja</t>
  </si>
  <si>
    <t>Díszvilágítás áramdíja</t>
  </si>
  <si>
    <t>Díszvilágítás karbantartása</t>
  </si>
  <si>
    <t>Egyedi közvilágítási lámpák karbantartása, karácsonyi</t>
  </si>
  <si>
    <t>díszvilágítás</t>
  </si>
  <si>
    <t>Közúti forgalomirányító lámpák üzemeltetése</t>
  </si>
  <si>
    <t>Egyéb városüzemeltetési feladatok</t>
  </si>
  <si>
    <t>Utcanév táblák</t>
  </si>
  <si>
    <t>Köztéri alkotások karbantartása</t>
  </si>
  <si>
    <t>Köztéri zászlók pótlása</t>
  </si>
  <si>
    <t>Illemhelyek üzemeltetése</t>
  </si>
  <si>
    <t>Ünnepekre zászlózás</t>
  </si>
  <si>
    <t>Őszi lomb lakosságtól való elszállítása</t>
  </si>
  <si>
    <t>Utcabútor javítás, beszerzés</t>
  </si>
  <si>
    <t>Városüzemeltetési feladatok tartaléka</t>
  </si>
  <si>
    <t>Köztéri zászlótartó szerkezetek gyártása</t>
  </si>
  <si>
    <t>Műemlék jellegű és városképi jelentőségű épületek falfirka eltávolítása</t>
  </si>
  <si>
    <t>Vízrendezés, vízelvezetés</t>
  </si>
  <si>
    <t>Csapadék-csatornák karbantartása</t>
  </si>
  <si>
    <t>Sürgős beavatkozást igénylő esetek</t>
  </si>
  <si>
    <t>Harmadrendű vízfolyások karbantartása</t>
  </si>
  <si>
    <t>Csapadékcsatorna szakági térkép</t>
  </si>
  <si>
    <t xml:space="preserve">Egyesített közmű nyilvántartás </t>
  </si>
  <si>
    <t>Szépasszonyvölgy csapadékcsatorna karbantartás</t>
  </si>
  <si>
    <t>Szépasszonyvölgy nyílt árok karbantartás</t>
  </si>
  <si>
    <t>Csapadékcsatorna műtárgyak kisjavítása</t>
  </si>
  <si>
    <t>Temetési szolgáltatás</t>
  </si>
  <si>
    <t>Lajosvárosi temető fenntartása</t>
  </si>
  <si>
    <t>Grőber temető fenntartása</t>
  </si>
  <si>
    <t>Urnahely visszavásárlás</t>
  </si>
  <si>
    <t>Városüzemeltetés (1-8 címszám) összesen:</t>
  </si>
  <si>
    <t>Közterületfelügyelet</t>
  </si>
  <si>
    <t>Átmeneti állati tetem gyűjtőhely üzemeltetése, ebtelep működtetése</t>
  </si>
  <si>
    <t>Idegenforgalmi szolgáltatás</t>
  </si>
  <si>
    <t>Kiállítások, vásárok</t>
  </si>
  <si>
    <t>Idegenforgalmi kiadványok és egyéb marketing tevékenység</t>
  </si>
  <si>
    <t>Idegenforgalmi reklám-propaganda</t>
  </si>
  <si>
    <t>Egyéb idegenforgalmi működési költségek</t>
  </si>
  <si>
    <t>Idegenforgalmi, kulturális rendezvények</t>
  </si>
  <si>
    <t>Újévi koncert (2004.)</t>
  </si>
  <si>
    <t>Egri Tavaszi Fesztivál</t>
  </si>
  <si>
    <t xml:space="preserve">Fesztivál a Barokk Egerben </t>
  </si>
  <si>
    <t>Egri Szüreti Napok</t>
  </si>
  <si>
    <t>Egri Bikavér Ünnepe</t>
  </si>
  <si>
    <t xml:space="preserve">Agria Nemzetközi Néptánctalálkozó </t>
  </si>
  <si>
    <t>Egyéb boros rendezvények</t>
  </si>
  <si>
    <t xml:space="preserve">Katonazenekari Fesztivál </t>
  </si>
  <si>
    <t>Végvári Vigasságok</t>
  </si>
  <si>
    <t>Pünkösdi Fesztivál</t>
  </si>
  <si>
    <t>Zenés Színház</t>
  </si>
  <si>
    <t>Szépasszonyvölgyi Fesztivál</t>
  </si>
  <si>
    <t>"Eger kis csillagai"</t>
  </si>
  <si>
    <t>Múzsák Nyara</t>
  </si>
  <si>
    <t>Karácsonyi Vásár 2003</t>
  </si>
  <si>
    <t>Érsekkerti Zenepavilon programjai</t>
  </si>
  <si>
    <t>450 éves Várévforduló</t>
  </si>
  <si>
    <t>Egyéb rendezvények</t>
  </si>
  <si>
    <t>Könyvnapi rendezvény</t>
  </si>
  <si>
    <t>EU program</t>
  </si>
  <si>
    <t>EGAL Klub - EU Hozományprogram</t>
  </si>
  <si>
    <t>Kulturális tevékenység</t>
  </si>
  <si>
    <t>"Pro Cultura Agriae" díj</t>
  </si>
  <si>
    <t>Nívódíjak</t>
  </si>
  <si>
    <t>Irodalmi élet, pályadíjak</t>
  </si>
  <si>
    <t>Állami ünnepek</t>
  </si>
  <si>
    <t>Szimfónia Kulturális Alapítvány támogatása</t>
  </si>
  <si>
    <t>Helyőrségi Fúvószenekar</t>
  </si>
  <si>
    <t>Kulturális Pályázati Alap</t>
  </si>
  <si>
    <t>Főegyházmegyei Könyvtár támogatása</t>
  </si>
  <si>
    <t>Nemzetközi Fényszimpózium és kiállítás</t>
  </si>
  <si>
    <t>Filharmónia koncertsorozat</t>
  </si>
  <si>
    <t>Képzőművészeti alap</t>
  </si>
  <si>
    <t>Egri Fesztivál Balett</t>
  </si>
  <si>
    <t>Filmművészeti Nyári Egyetem</t>
  </si>
  <si>
    <t>Kórusok támogatása</t>
  </si>
  <si>
    <t>Népzenei Együttesek támogatása</t>
  </si>
  <si>
    <t>Kepes György Vizuális Központ</t>
  </si>
  <si>
    <t>Nemzetközi kapcsolatok</t>
  </si>
  <si>
    <t>Egyéb működési célú támogatások</t>
  </si>
  <si>
    <t>Sporttevékenység</t>
  </si>
  <si>
    <t>Sportkitüntetések</t>
  </si>
  <si>
    <t>Sportalap</t>
  </si>
  <si>
    <t>Iskolai diáksport támogatása</t>
  </si>
  <si>
    <t>Óvodai, iskolai úszás-oktatás</t>
  </si>
  <si>
    <t>60 év feletti lakosok és nagycsaládosok úszás támogatása</t>
  </si>
  <si>
    <t>Kiemelkedő sportolók tanulmányi támogatás</t>
  </si>
  <si>
    <t xml:space="preserve">Ifjúsági célú tevékenység </t>
  </si>
  <si>
    <t>Ifjúsági Alap</t>
  </si>
  <si>
    <t>Városi Diáktanács működése</t>
  </si>
  <si>
    <t>Városi Ifjúsági Centrum működésének támogatása</t>
  </si>
  <si>
    <t>Nemzetközi ifjúsági cserék támogatása</t>
  </si>
  <si>
    <t>Ifjúsági rendezvények és kiadványok támogatása</t>
  </si>
  <si>
    <t>Diákönkormányzati táborok, képzések támogatása</t>
  </si>
  <si>
    <t>Kábítószerügyi Egyeztető Fórum</t>
  </si>
  <si>
    <t>Kiemelkedő versenyeredményt elért tanulók köszöntése</t>
  </si>
  <si>
    <t>Városi Ifjúsági Ösztöndíj Alap</t>
  </si>
  <si>
    <t>Városi Ifjúsági Koncepció</t>
  </si>
  <si>
    <t>Kisdiák Tanács működése</t>
  </si>
  <si>
    <t>Városi Ifjúsági Tanács működése</t>
  </si>
  <si>
    <t>Egri Civil Fórum Ifjúsági Szekciója működtetése</t>
  </si>
  <si>
    <t>ESPAD kutatás</t>
  </si>
  <si>
    <t>Oktatási dolgozók kitüntetése</t>
  </si>
  <si>
    <t>Ifjúsági tagozat működtetése</t>
  </si>
  <si>
    <t>Közoktatási mérés</t>
  </si>
  <si>
    <t>Intézményvezetők szakmai tanulmányútja</t>
  </si>
  <si>
    <t>Oktatási intézmények tanulmányi, szakmai versenyek támogatása</t>
  </si>
  <si>
    <t>Pedagógus díszoklevél elismerése</t>
  </si>
  <si>
    <t>Polgári védelmi tevékenység</t>
  </si>
  <si>
    <t>Önkormányzati igazgatási tevékenység</t>
  </si>
  <si>
    <t>Igazgatási feladatok ellátásával összefüggő működési kiadások</t>
  </si>
  <si>
    <t>Igazgatási feladatok ellátásával összefüggő érdekeltségi kiadások</t>
  </si>
  <si>
    <t xml:space="preserve"> - adóügyi feladatokat ellátók</t>
  </si>
  <si>
    <t>Önkormányzati vagyonbiztosítás</t>
  </si>
  <si>
    <t>ÁFA befizetés</t>
  </si>
  <si>
    <t>Internet szolgáltatás</t>
  </si>
  <si>
    <t>Mezőgazdasági feladatok</t>
  </si>
  <si>
    <t>Külterületi utak fenntartása</t>
  </si>
  <si>
    <t>Mezőőri szolgálat</t>
  </si>
  <si>
    <t>Mezőgazdasági feladatokkal összefüggő egyéb kiadások</t>
  </si>
  <si>
    <t>Külterületi illegális szemét eltávolítása</t>
  </si>
  <si>
    <t>Bevezető utak kaszálása</t>
  </si>
  <si>
    <t>Segélyek</t>
  </si>
  <si>
    <t>Ápolási díj -  alanyi jogon</t>
  </si>
  <si>
    <t>Ápolási díj -  méltányossági alapon</t>
  </si>
  <si>
    <t>Közgyógyellátás</t>
  </si>
  <si>
    <t>Lakásfenntartási támogatás</t>
  </si>
  <si>
    <t>Átmeneti segély</t>
  </si>
  <si>
    <t>Munkanélküliek rendszeres szociális segélye</t>
  </si>
  <si>
    <t>Rendkívüli gyermekvédelmi támogatás</t>
  </si>
  <si>
    <t>Munkanélküliek egyéb önkormányzati foglalkoztatása</t>
  </si>
  <si>
    <t>Adósságkezelési támogatás</t>
  </si>
  <si>
    <t>Bursa Hungarica Felsőoktatási Önkormányzati Ösztöndíj</t>
  </si>
  <si>
    <t>Szociális és Egészségügyi kitüntetések</t>
  </si>
  <si>
    <t>Közalkalmazottak és köztisztviselők foglalkozás-egészségügyi ellátása</t>
  </si>
  <si>
    <t>Országgyűlési Képviselői Iroda működtetése</t>
  </si>
  <si>
    <t>Körzeti igazgatási feladatok</t>
  </si>
  <si>
    <t>Városi Gyámhivatal</t>
  </si>
  <si>
    <t>Építésügyi feladatok</t>
  </si>
  <si>
    <t>Okmányiroda</t>
  </si>
  <si>
    <t>Esküvői, névadói szolgáltatás</t>
  </si>
  <si>
    <t xml:space="preserve">SÉLI KHT szolgáltatás </t>
  </si>
  <si>
    <t>Művészetek Háza KHT szolgáltatás</t>
  </si>
  <si>
    <t>Városi Televízió KHT szolgáltatás</t>
  </si>
  <si>
    <t>Környezetvédelmi feladatok</t>
  </si>
  <si>
    <t>Szemétszüret</t>
  </si>
  <si>
    <t>Zajmérő műszer hitelesítés</t>
  </si>
  <si>
    <t>Önkormányzati Tervtanács</t>
  </si>
  <si>
    <t>Imókői táborban történő táboroztatás</t>
  </si>
  <si>
    <t>Uszoda használat</t>
  </si>
  <si>
    <t>INNTEK KHT</t>
  </si>
  <si>
    <t>Városi egészségtérkép</t>
  </si>
  <si>
    <t>Iskolatej akció</t>
  </si>
  <si>
    <t>Hatósági bontás</t>
  </si>
  <si>
    <t>Rágcsálóirtás</t>
  </si>
  <si>
    <t>Közmunka program</t>
  </si>
  <si>
    <t>Települési hulladékkezelési díjkedvezmény</t>
  </si>
  <si>
    <t>Választókörzeti alap</t>
  </si>
  <si>
    <t>Intézményvezetői jutalmazás</t>
  </si>
  <si>
    <t>Fogyatékos gyermek gyógypedagógiai foglalkoztatásának támogatása</t>
  </si>
  <si>
    <t>Személyi  juttatások</t>
  </si>
  <si>
    <t>Martinsalakból épült életveszélyes lakóház</t>
  </si>
  <si>
    <t>Térinformatikai rendszerrel kapcsolatos oktatás</t>
  </si>
  <si>
    <t>Polgármesteri Hivatal minőségbiztosítása</t>
  </si>
  <si>
    <t>ICOMOS rendezvény</t>
  </si>
  <si>
    <t>Települési portál</t>
  </si>
  <si>
    <t>Borút Egyesület belépési hozzájárulás és tagdíj</t>
  </si>
  <si>
    <t>Eger Ünnepe</t>
  </si>
  <si>
    <t xml:space="preserve">Intézményi átvilágítás </t>
  </si>
  <si>
    <t>EU Népszavazás</t>
  </si>
  <si>
    <t>Pedagógiai szakmai szolgáltatás igénybevétele</t>
  </si>
  <si>
    <t>Közoktatás szakértői tevékenység</t>
  </si>
  <si>
    <t>Működési kiadások (1-65 címszám) összesen:</t>
  </si>
  <si>
    <t>Balesetveszély és azonnali beavatkozást igénylő esetek</t>
  </si>
  <si>
    <t>Intézmények tervszerű kisfelújítása</t>
  </si>
  <si>
    <t>Tervezés, előkészítés</t>
  </si>
  <si>
    <t>Akadálymentes közlekedés</t>
  </si>
  <si>
    <t>Intézmények energiaracionalizálása</t>
  </si>
  <si>
    <t>Intézmények elektromos hálózatának felújítása</t>
  </si>
  <si>
    <t>Csapadékvíz rendezési feladatok</t>
  </si>
  <si>
    <t>Városi Stadion felújítására önrész</t>
  </si>
  <si>
    <t>Kereskedelmi Szakközépiskola homlokzat felújítás</t>
  </si>
  <si>
    <t>Játszóterek felújítása</t>
  </si>
  <si>
    <t>Trinitárius templom felújítása</t>
  </si>
  <si>
    <t>Családsegítő Csoport helyiségeinek kialakítása</t>
  </si>
  <si>
    <t>Polgármesteri Hivatal belső udvari homlokzat és vizesblokk felújítás</t>
  </si>
  <si>
    <t>Módszertani Bölcsőde homlokzatfelújítás önrésze</t>
  </si>
  <si>
    <t>Eszterházy térről a Bazilikához vezető lépcső felújítása</t>
  </si>
  <si>
    <t>ELSO csarnok melletti nyílt árok rendezése</t>
  </si>
  <si>
    <t>Bródy szobor környezetének kialakítása</t>
  </si>
  <si>
    <t>Felújítási kiadások  (71-87 címszám) összesen:</t>
  </si>
  <si>
    <t>Szabályozási terv és helyi építési szabályzat</t>
  </si>
  <si>
    <t>Városi szerkezeti terv</t>
  </si>
  <si>
    <t>Pince és partfal veszélyelhárítás</t>
  </si>
  <si>
    <t>Útberuházások</t>
  </si>
  <si>
    <t>Műszaki rangsor szerint</t>
  </si>
  <si>
    <t>Szarvas téri körforgalmú csomópont</t>
  </si>
  <si>
    <t>Árnyékszala - Verőszala összekötő "1" jelű út és hozzá kapcsolódó közművek</t>
  </si>
  <si>
    <t>Jelzőlámpás csomópontok</t>
  </si>
  <si>
    <t>Kertész - Sas u.-i csomópont kiépítése</t>
  </si>
  <si>
    <t>Újsor u. - Homok u. és Ostorosi u. közötti szakasz rekonstrukciója</t>
  </si>
  <si>
    <t>Tervezések</t>
  </si>
  <si>
    <t>2 db utasváró pavilon</t>
  </si>
  <si>
    <t>Szérűskert u. aszfaltozás</t>
  </si>
  <si>
    <t>Eger - Egerszalók útberuházáshoz kapcsolódó erdőkivonás miatti erdőtelepítés</t>
  </si>
  <si>
    <t>Eger - Egerszalók völgyfeltáró út</t>
  </si>
  <si>
    <t>Okmányiroda bővítése</t>
  </si>
  <si>
    <t>Grőber temető urnafalépítés</t>
  </si>
  <si>
    <t>Szépasszonyvölgy út, közmű és zöldfelület fejlesztés</t>
  </si>
  <si>
    <t>Pedagógiai programok megvalósításához és a kötelező eszközjegyzékhez kapcsolódó fejlesztési kiadások</t>
  </si>
  <si>
    <t>Pozsonyi u.-i játszótér építése</t>
  </si>
  <si>
    <t>Polgármesteri Hivatal informatikai fejlesztés</t>
  </si>
  <si>
    <t>Lakásvásárlás</t>
  </si>
  <si>
    <t>Turisztikai rendezvényekhez kapcsolódó infrastrukturális beruházás</t>
  </si>
  <si>
    <t>Polgármesteri Hivatal felhalmozási kiadások</t>
  </si>
  <si>
    <t>Parkolók, járdák építése</t>
  </si>
  <si>
    <t>Idősek Berva-völgyi Otthona férőhely bővítés</t>
  </si>
  <si>
    <t>Nagylapos területfejlesztés</t>
  </si>
  <si>
    <t>Fürdőkörnyék RRT végrehajtás (külső közművek, stb.)</t>
  </si>
  <si>
    <t>Térinformatikai rendszer</t>
  </si>
  <si>
    <t>Egészségügyi ellátás eszközfejlesztés</t>
  </si>
  <si>
    <t>Pályázati önerő kerékpárútra</t>
  </si>
  <si>
    <t>Érsekkerti tó vízvezeték építés</t>
  </si>
  <si>
    <t>Bródy Sándor Könyvtár fejlesztése</t>
  </si>
  <si>
    <t>Tinódi Lantos Sebestyén szobor</t>
  </si>
  <si>
    <t>Közvilágítás létesítés, korszerűsítés lakossági igények alapján</t>
  </si>
  <si>
    <t>Intézményi étkeztetéshez kapcsolódó felhalmozási kiadások</t>
  </si>
  <si>
    <t>Regionális hulladékkezelő mű létesítése</t>
  </si>
  <si>
    <t>Almagyar dombon víztározó létesítése</t>
  </si>
  <si>
    <t>Béke telep közművesítés</t>
  </si>
  <si>
    <t>Béke telep, Kovács Jakab út térségének fejlesztése</t>
  </si>
  <si>
    <t>Kallómalom u.-i parkoló építés</t>
  </si>
  <si>
    <t>Bervai I.-II. lakótelep közművesítés</t>
  </si>
  <si>
    <t>Kis Zsinagóga beruházása</t>
  </si>
  <si>
    <t>Lakásépítési program</t>
  </si>
  <si>
    <t>Pozsonyi u. I. ütem - 38 db szociális bérlakás</t>
  </si>
  <si>
    <t>Pozsonyi u. II. ütem - 26 db szociális bérlakás</t>
  </si>
  <si>
    <t>Pozsonyi u. III. ütem - 24 db költségelvű bérlakás</t>
  </si>
  <si>
    <t>Pozsonyi u. IV. ütem - 40 db garzon és 29 db fecskelakás</t>
  </si>
  <si>
    <t>Pásztorvölgyi kislakás építési program</t>
  </si>
  <si>
    <t xml:space="preserve">Pozsonyi u. 15 db bérlakás </t>
  </si>
  <si>
    <t>BOSCH letelepedésével összefüggő beruházási kiadások</t>
  </si>
  <si>
    <t>Imókői tábor felhalmozási kiadások</t>
  </si>
  <si>
    <t>Képzőművészeti alkotások vásárlása</t>
  </si>
  <si>
    <t>Polgárvédelmi feladatok felhalmozási kiadások</t>
  </si>
  <si>
    <t>Vécsey-völgy út csapadékvíz rendezés</t>
  </si>
  <si>
    <t>Szent Miklós városrész rehabilitáció</t>
  </si>
  <si>
    <t>Béke telep rehabilitáció</t>
  </si>
  <si>
    <t>Gyepmesteri telep felhalmozási kiadásai</t>
  </si>
  <si>
    <t>Malomárok u. 25-29. lakóépület homlokzatának hőszigetelése</t>
  </si>
  <si>
    <t>Lenkey J. Általános Iskola fűtéskorszerűsítése</t>
  </si>
  <si>
    <t>Andrássy Gy. Közgazdasági Szakközépiskola fűtéskorszerűsítése</t>
  </si>
  <si>
    <t>Közterület Felügyelet felhalmozási kiadások</t>
  </si>
  <si>
    <t>Rekreációs Centrum megvalósítása</t>
  </si>
  <si>
    <t>Lenkey J. Általános Iskola információs technológiai fejl. és az oktatási épület bővítése</t>
  </si>
  <si>
    <t>Felsővárosi Spartacus Sporttelepen műfüves pálya létesítése</t>
  </si>
  <si>
    <t>M3 turisztikai táblák</t>
  </si>
  <si>
    <t>Forrás Gyermek-Szabadidőközpont bővítés</t>
  </si>
  <si>
    <t>Vallon u.-i orvosi rendelő fűtéskorszerűsítés</t>
  </si>
  <si>
    <t>Országgyűlési Képviselő Iroda</t>
  </si>
  <si>
    <t>Ifjúsági feladatokkal kapcsolatos felhalmozási kiadások</t>
  </si>
  <si>
    <t>Szent József Park közvilágítás bővítés</t>
  </si>
  <si>
    <t>Széchenyi u.-i óvoda ételfőzőüst csere</t>
  </si>
  <si>
    <t>Kossuth Zsuzsa Szakképző Iskola kazáncsere</t>
  </si>
  <si>
    <t>Támogatás terhére vásárolt számítástechnikai eszközök</t>
  </si>
  <si>
    <t>Közbiztonsági feladatok ellátása</t>
  </si>
  <si>
    <t>Kis- és középberuházások kiadásai (152-214 címszám) összesen:</t>
  </si>
  <si>
    <t>Bérlakás visszaadással kapcsolatos kiadások</t>
  </si>
  <si>
    <t>Vagyoni jellegű kiadások</t>
  </si>
  <si>
    <t>Bérbeadott ingatlanokkal kapcsolatos kiadások</t>
  </si>
  <si>
    <t>Bérlakásértékesítéssel kapcsolatos kiadások</t>
  </si>
  <si>
    <t>Nem lakás céljára szolgáló helyiségek visszadásával kapcsolatos kiadások</t>
  </si>
  <si>
    <t>Kiskörei ingatlan vásárlása</t>
  </si>
  <si>
    <t>VASVILL Kereskedelmi Vállalat "fa" miatti helytállási kötelezettség teljesítése</t>
  </si>
  <si>
    <t>Uszoda beruházás 2 éves garanciája</t>
  </si>
  <si>
    <t>Heves Megyei Közlekedési Felügyelet ingatlan csere</t>
  </si>
  <si>
    <t>Városgondozás Kft ingatlan csere</t>
  </si>
  <si>
    <t>Vagyonnal kapcsolatos kiadások (251-260 címszám) összesen:</t>
  </si>
  <si>
    <t>INNTEK Kht. törzstőke emelés</t>
  </si>
  <si>
    <t>Városgondozás Kft törzstőke emelés</t>
  </si>
  <si>
    <t>Kárpótlási jegyek vásárlása</t>
  </si>
  <si>
    <t>Kincstárjegy vásárlás</t>
  </si>
  <si>
    <t>Forrás részvény vásárlás</t>
  </si>
  <si>
    <t>Pénzügyi befektetések kiadásai (300-304 címszám) összesen:</t>
  </si>
  <si>
    <t>IV. fejezet: Végleges pénzeszközátadás</t>
  </si>
  <si>
    <t>Megyei Önkormányzatnak átadott pénzeszközök</t>
  </si>
  <si>
    <t>Megyei Művelődési Központ működéséhez</t>
  </si>
  <si>
    <t>Gárdonyi Géza Színház működéséhez</t>
  </si>
  <si>
    <t>Harlekin Bábszínház működéséhez</t>
  </si>
  <si>
    <t xml:space="preserve">Heves Megyei Tanulási Képességeket Vizsgáló Szakértői, </t>
  </si>
  <si>
    <t xml:space="preserve">Rehabilitációs Bizottság és Gyógypedagógiai Szolgáltató Központ </t>
  </si>
  <si>
    <t>működéséhez</t>
  </si>
  <si>
    <t>Heves Megyei Közoktatási Közalapítvány támogatása</t>
  </si>
  <si>
    <t>Alapítványok és civil szervezetek támogatása</t>
  </si>
  <si>
    <t>Egri Városi Rendőrkapitányság támogatása</t>
  </si>
  <si>
    <t>Környezetvédelmi és természetvédelmi támogatások</t>
  </si>
  <si>
    <t>Levegőszennyezést mérő állomás üzemeltetésének támogatása</t>
  </si>
  <si>
    <t>Környezetvédelmi Alap</t>
  </si>
  <si>
    <t>Megyei Területfejlesztési Tanács működésének támogatása</t>
  </si>
  <si>
    <t>Lakóház felújítási feladatok</t>
  </si>
  <si>
    <t>Önerős közműtámogatás</t>
  </si>
  <si>
    <t>Eszterházy Károly Főiskola támogatása együttműködési megállapodás alapján</t>
  </si>
  <si>
    <t>SZETA Egri Alapítványnak gyermekvédelmi feladatok ellátására</t>
  </si>
  <si>
    <t>Konszenzus Alapítványnak gyermekvédelmi feladatok ellátására</t>
  </si>
  <si>
    <t>"RÉV Szenvedélybeteg Segítő Szolgálat" működésének támogatására</t>
  </si>
  <si>
    <t>a Caritas Hungarica Alapítvány részére</t>
  </si>
  <si>
    <t>Orvosi ügyelet támogatása</t>
  </si>
  <si>
    <t>Városi Oktatási Közalapítvány támogatása</t>
  </si>
  <si>
    <t>Fiatalok lakáshozjutásának támogatása</t>
  </si>
  <si>
    <t>Települési folyékony hulladék ártalmatlanításának támogatása</t>
  </si>
  <si>
    <t>Egri Tehetségek az Olimpiára Közalapítvány támogatása</t>
  </si>
  <si>
    <t>Egri Főegyházmegyei Hatóság - Jó Pásztor Óvoda működéséhez támogatás</t>
  </si>
  <si>
    <t>Heves Megyei Vízmű Rt támogatása</t>
  </si>
  <si>
    <t>Egri Uszoda Kft működésének támogatása</t>
  </si>
  <si>
    <t>Wigner Iskola Közalapítványnak felújításhoz támogatás</t>
  </si>
  <si>
    <t xml:space="preserve">Neumann Iskola Alapítvány felhalmozási támogatása </t>
  </si>
  <si>
    <t>Tűzoltógépjármű pályázat önrésze</t>
  </si>
  <si>
    <t>Városgondozás Kft működési támogatása</t>
  </si>
  <si>
    <t>Városfejlesztő Kft támogatása</t>
  </si>
  <si>
    <t>AGRIA-KOMPLEXUM Kft támogatása</t>
  </si>
  <si>
    <t>Egri Polgárőrség támogatása</t>
  </si>
  <si>
    <t>Vármúzeum támogatása</t>
  </si>
  <si>
    <t>Állatokat Védjük Együtt Alapítvány támogatása</t>
  </si>
  <si>
    <t>EGAL Klub támogatása</t>
  </si>
  <si>
    <t>Egri Barátnők a Jövőért támogatása</t>
  </si>
  <si>
    <t>Művészetek Háza KHT "Élvonalban" előadás támogatása</t>
  </si>
  <si>
    <t>Jézus Szíve Karitász Csoportnak hajléktalanok támogatása</t>
  </si>
  <si>
    <t>Egri Vár rekonstrukciójának támogatása</t>
  </si>
  <si>
    <t>Szarvaskői Önkormányzat felhalmozási támogatása</t>
  </si>
  <si>
    <t>"Felnémeti Temetőért Alapítvány" támogatása</t>
  </si>
  <si>
    <t>,</t>
  </si>
  <si>
    <t>Magyar Speciális Művészeti Műhely</t>
  </si>
  <si>
    <t>Markhot Ferenc Megyei Kórház gép-műszer beszerzés támogatása</t>
  </si>
  <si>
    <t>Civil portál működésének támogatása</t>
  </si>
  <si>
    <t>Felnémeti Polgárőrség támogatása</t>
  </si>
  <si>
    <t>Multicenter támogatása</t>
  </si>
  <si>
    <t>Kopcsik Múzeum létrehozásához támogatás</t>
  </si>
  <si>
    <t>Századvég Politikai Iskola támogatás</t>
  </si>
  <si>
    <t>Autista Alapítvány támogatása</t>
  </si>
  <si>
    <t>Lakossági közműfejlesztés támogatása</t>
  </si>
  <si>
    <t>Magyar Vöröskereszt "Ételt az Életért Alapítvány" támogatása</t>
  </si>
  <si>
    <t>Agria Futball Club támogatása</t>
  </si>
  <si>
    <t>Egri Fiatalok Kulturális Egyesületének"Ifjúság az EU-ban"rendezvény támogatása</t>
  </si>
  <si>
    <t>Heves Megyei Vízmű Rt-nek lakossági víz és csatornaszolgáltatás támogatása</t>
  </si>
  <si>
    <t>Konszenzus Alapítványnak Ifjúsági Centrum felújítására</t>
  </si>
  <si>
    <t>Egri Junior Parnasszus Műhely Egyesület</t>
  </si>
  <si>
    <t>Egri Majorette Egyesület</t>
  </si>
  <si>
    <t xml:space="preserve">Egri Alternatív Kulturális Egyesület </t>
  </si>
  <si>
    <t>Egri Fiatalok Kulturális Egyesülete szervezett képzés támogatása</t>
  </si>
  <si>
    <t>Művészetek Háza KHT - Kulturális szakember továbbképzés</t>
  </si>
  <si>
    <t>Művészetek Háza KHT - Érdekeltségnövelő támogatás</t>
  </si>
  <si>
    <t>Címkézett iparűzési adó</t>
  </si>
  <si>
    <t>Közgyűlés által alapítványnak</t>
  </si>
  <si>
    <t>Adózók által egyesületeknek, társadalmi szervezeteknek közvetlenül címkézett támogatások</t>
  </si>
  <si>
    <t>Urbanisztikai és Környezetvédelmi Bizottság döntése - Városszépítő Egyesületnek - Szépasszonyvölgy - Piknik Park lépcsős vízeséshez</t>
  </si>
  <si>
    <t>Kulturális-, Idegenforgalmi és Marketing Bizottság döntése - Egri Városszépítő Egyesület - Szent József szobor</t>
  </si>
  <si>
    <t>Szociális és Egészségügyi Bizottság döntése alapján alapítványoknak és társadalmi szervezeteknek támogatás</t>
  </si>
  <si>
    <t>Művészetek Háza KHT - ART Mozi támogatása</t>
  </si>
  <si>
    <t>Helyi Ifjúsági Szolgáltató Iroda létrehozása</t>
  </si>
  <si>
    <t>Vörösmarty úti társasház 30-32. sz. életveszély elhárítása</t>
  </si>
  <si>
    <t>Malomárok u. 54-64. távfűtés korszerűsítés</t>
  </si>
  <si>
    <t>Szarvaskői Önkormányzat támogatása</t>
  </si>
  <si>
    <t>Városi Ifjúsági Centrum</t>
  </si>
  <si>
    <t>"Tejtúra" program támogatása</t>
  </si>
  <si>
    <t>Létminimum alatt élők támogatása</t>
  </si>
  <si>
    <t>V. fejezet: Hitelek, kölcsönök nyújtása és törlesztése</t>
  </si>
  <si>
    <t>Hiteltörlesztések</t>
  </si>
  <si>
    <t>Szennyvíztisztító telep fejlesztéséhez kapcsolódó                                              hitel törlesztése</t>
  </si>
  <si>
    <t>Közvilágítás korszerűsítési hitel törlesztése</t>
  </si>
  <si>
    <t xml:space="preserve">Fedett uszoda beruházáshoz kapcsolódó hitel törlesztése </t>
  </si>
  <si>
    <t>Egyéb fejlesztési célú hitel törlesztés 2000. évi</t>
  </si>
  <si>
    <t>Egyéb fejlesztési célú hitel törlesztés 2002. évi</t>
  </si>
  <si>
    <t xml:space="preserve">Hitelkamat </t>
  </si>
  <si>
    <t>Közvilágítás korszerűsítési hitel kamata</t>
  </si>
  <si>
    <t>Szennyvíztisztító telep fejlesztéséhez kapcsolódó hitel kamata</t>
  </si>
  <si>
    <t xml:space="preserve">Működési költségvetés </t>
  </si>
  <si>
    <t>Fedett uszoda építéséhez kapcsolódó kötvénykibocsátás kamata</t>
  </si>
  <si>
    <t>Fedett uszoda beruházáshoz kapcsolódó hitel kamata</t>
  </si>
  <si>
    <t>Egyéb fejlesztési célú hitel kamata</t>
  </si>
  <si>
    <t>Működési célú hitel kamata</t>
  </si>
  <si>
    <t>Hitelekhez és kötvénykibocsátáshoz kapcsolódó egyéb díjak és jutalékok</t>
  </si>
  <si>
    <t>Fedett uszoda építéséhez kapcsolódó kötvénykibocsátás egyéb díjai és jutalékai</t>
  </si>
  <si>
    <t>Támogatási kölcsönök törlesztése</t>
  </si>
  <si>
    <t>Wigner Jenő Műszaki, Informatikai Középiskola és Kollégium ablakcseréhez nyújtott KAC támogatás törlesztése</t>
  </si>
  <si>
    <t>Fedett uszoda vízforgatóhoz nyújtott KAC támogatás törlesztése</t>
  </si>
  <si>
    <t>Támogatási kölcsönök nyújtása</t>
  </si>
  <si>
    <t>Fiatalok lakáshozjutási kölcsöne</t>
  </si>
  <si>
    <t>Dolgozók lakáscélú kölcsöne</t>
  </si>
  <si>
    <t>VI. fejezet: Tartalékok</t>
  </si>
  <si>
    <t>Általános tartalék</t>
  </si>
  <si>
    <t>Polgármesteri céltartalék</t>
  </si>
  <si>
    <t xml:space="preserve">Címkézett iparűzési adó miatti tartalék </t>
  </si>
  <si>
    <t>Vagyoni bevételekhez kapcsolódó tartalék</t>
  </si>
  <si>
    <t>Áremelések miatti céltartalék</t>
  </si>
  <si>
    <t>Vis maior tartaléka</t>
  </si>
  <si>
    <t>Pedagógusok szakkönyvvásárlása</t>
  </si>
  <si>
    <t>Tanulók tankönyvvásárlás általános támogatása</t>
  </si>
  <si>
    <t>Kiegészítő támogatás az ingyenes tankönyvellátáshoz</t>
  </si>
  <si>
    <t>Kiegészítő támogatás rászorultsági alapon járó óvodai ingyenes intézményi étkezéshez</t>
  </si>
  <si>
    <t>Pedagógiai szakszolgálat tartaléka</t>
  </si>
  <si>
    <t>Pedagógiai szakmai szolgáltatás tartaléka</t>
  </si>
  <si>
    <t>A közoktatási törvényben meghatározott kiemelt munkavégzésért járó keresetkiegészítés tartaléka</t>
  </si>
  <si>
    <t>Érettségi és szakmai vizsgadíjak céltartaléka</t>
  </si>
  <si>
    <t xml:space="preserve">További végzettség miatti illetménynövelés </t>
  </si>
  <si>
    <t>Hátrányos helyzetű, fogyatékos valamint magántanulók felzárkóztatását segítő foglalkoztatás tartaléka</t>
  </si>
  <si>
    <t>Szerkezeti változás, mutatószám-csökkentéssel összefüggő többletkiadásokra</t>
  </si>
  <si>
    <t>Pályázati tartalék</t>
  </si>
  <si>
    <t>Érdekeltségi alap</t>
  </si>
  <si>
    <t>Rekreációs centrum megvalósításához a saját erő tartaléka</t>
  </si>
  <si>
    <t>Önkormányzati feladatellátáshoz kapcsolódó tartalék</t>
  </si>
  <si>
    <t>Munkahelyteremtéssel kapcsolatos kiadások tartaléka</t>
  </si>
  <si>
    <t xml:space="preserve">Élelmezési feladattal összefüggő tartalék </t>
  </si>
  <si>
    <t>Felsővárosi Könyvtár létesítés</t>
  </si>
  <si>
    <t>Normatív hozzájárulás lemondása miatti tartalék</t>
  </si>
  <si>
    <t>Intézményracionalizálás tartaléka</t>
  </si>
  <si>
    <t>Címzetes intézményvezetői cím adományozásához kapcsolódó tartalék</t>
  </si>
  <si>
    <t>Lakásépítés tartaléka</t>
  </si>
  <si>
    <t>VII. fejezet: Pénzmaradványi tartalék</t>
  </si>
  <si>
    <t>Feladatokkal és szerződéssel lekötött</t>
  </si>
  <si>
    <t xml:space="preserve">VIII. fejezet: Költségvetési befizetések </t>
  </si>
  <si>
    <t>Normatív állami hozzájárulás visszafizetése</t>
  </si>
  <si>
    <t>Függő, átfutó kiadások</t>
  </si>
  <si>
    <t>KIADÁSOK ÖSSZESEN:</t>
  </si>
  <si>
    <t>3. sz. melléklet a 15/2004. (IV. 30.) sz. rendelethez</t>
  </si>
  <si>
    <t>Önkormányzati költségvetési szervek intézményi működési bevételei</t>
  </si>
  <si>
    <t>Önkormányzati költségvetési szervek működési költségvetés</t>
  </si>
  <si>
    <t>Önkormányzati költségvetési szervek működési célú pénzeszközátvétel</t>
  </si>
  <si>
    <t>Önkormányzati költségvetési szervek beruházási kiadások</t>
  </si>
  <si>
    <t>Önkormányzati költségvetési szervek működési célú pénzeszközátvétel az EP-től</t>
  </si>
  <si>
    <t>Önkormányzati költségvetési szervek felújítás</t>
  </si>
  <si>
    <t>Önkormányzati költségvetési szervek felhalmozási célú pénzeszközátvétel</t>
  </si>
  <si>
    <t>Önkormányzati költségvetési szervek egyéb felhalmozási kiadások</t>
  </si>
  <si>
    <t>Önkormányzati költségvetési szervek felhalmozási és tőke jellegű bevétel</t>
  </si>
  <si>
    <t>Önkormányzati költségvetési szervek kiadásai összesen:</t>
  </si>
  <si>
    <t>Önkormányzati költségvetési szervek pénzmaradvány</t>
  </si>
  <si>
    <t>Polgármesteri Hivatal működési  költségvetés</t>
  </si>
  <si>
    <t>Önkormányzati költségvetési szervek vállalkozási eredmény igénybevétele</t>
  </si>
  <si>
    <t>Polgármesteri Hivatal felújítási kiadásai</t>
  </si>
  <si>
    <t>Önkormányzati költségvetési szervek bevételei összesen:</t>
  </si>
  <si>
    <t>Polgármesteri Hivatal kis- és középberuházások kiadásai</t>
  </si>
  <si>
    <t>Polgármesteri Hivatal intézményi működési bevételek</t>
  </si>
  <si>
    <t>Polgármesteri Hivatal vagyonnal kapcsolatos kiadásai</t>
  </si>
  <si>
    <t>Illetékek</t>
  </si>
  <si>
    <t>Polgármesteri Hivatal pénzügyi befektetések kiadásai</t>
  </si>
  <si>
    <t>Helyi adók</t>
  </si>
  <si>
    <t>Polgármesteri Hivatal önkormányzati működési bevételek</t>
  </si>
  <si>
    <t xml:space="preserve">Helyi kisebbségi önkormányzatok </t>
  </si>
  <si>
    <t>Polgármesteri Hivatal önkormányzat felhalmozási és tőke bevételei</t>
  </si>
  <si>
    <t>Polgármesteri Hivatal tárgyi eszközök, immateriális javak értékesítése</t>
  </si>
  <si>
    <t>Végleges pénzeszközátadás</t>
  </si>
  <si>
    <t>Polgármesteri Hivatal saját bevételek összesen:</t>
  </si>
  <si>
    <t>Hitelek, kölcsönök nyújtása és törlesztése</t>
  </si>
  <si>
    <t>Saját bevételek összesen:</t>
  </si>
  <si>
    <t>Tartalékok</t>
  </si>
  <si>
    <t>Helyi kisebbségi önkormányzatok</t>
  </si>
  <si>
    <t>Pénzmaradványi tartalék</t>
  </si>
  <si>
    <t>Költségvetési befizetések</t>
  </si>
  <si>
    <t>Véglegesen átvett pénzeszközök összesen:</t>
  </si>
  <si>
    <t>Hitelek, támogatási kölcsönök igénybevétele és visszatérülése összesen:</t>
  </si>
  <si>
    <t>Átengedett központi adók összesen:</t>
  </si>
  <si>
    <t>Központi költségvetési támogatás összesen:</t>
  </si>
  <si>
    <t>Előző évek pénzmaradványa</t>
  </si>
  <si>
    <t>Függő, átfutó bevétel</t>
  </si>
  <si>
    <t xml:space="preserve">Korrigált nyitó pénzkészlet: </t>
  </si>
  <si>
    <t>Bevételek (+):</t>
  </si>
  <si>
    <t>Kiadások (-):</t>
  </si>
  <si>
    <t xml:space="preserve">Záró pénzkészlet: </t>
  </si>
  <si>
    <t>4. sz. melléklet a 15/2004. (IV. 30.) sz. rendelethez</t>
  </si>
  <si>
    <t>Forintban</t>
  </si>
  <si>
    <t>Fajlagos mérték                       Ft-ban</t>
  </si>
  <si>
    <t>Mutató-                        szám</t>
  </si>
  <si>
    <r>
      <t xml:space="preserve">Állami normatíva összege                    </t>
    </r>
    <r>
      <rPr>
        <b/>
        <sz val="16"/>
        <color indexed="18"/>
        <rFont val="Times New Roman CE"/>
        <family val="0"/>
      </rPr>
      <t>*</t>
    </r>
    <r>
      <rPr>
        <b/>
        <sz val="10"/>
        <color indexed="18"/>
        <rFont val="Times New Roman CE"/>
        <family val="1"/>
      </rPr>
      <t xml:space="preserve">   </t>
    </r>
  </si>
  <si>
    <t>Tényleges mutatószám</t>
  </si>
  <si>
    <t>Önkormányzatot megillető normatív állami hozzájárulás</t>
  </si>
  <si>
    <t>Mutatószám eltérés            (7)-(5)=(9)</t>
  </si>
  <si>
    <t>Normatív állami hozzájárulás eltérés</t>
  </si>
  <si>
    <t>(1)</t>
  </si>
  <si>
    <t>(2)</t>
  </si>
  <si>
    <t>(4)</t>
  </si>
  <si>
    <t>(5)</t>
  </si>
  <si>
    <t>(6)</t>
  </si>
  <si>
    <t>(7)</t>
  </si>
  <si>
    <t>(8)</t>
  </si>
  <si>
    <t>(9)</t>
  </si>
  <si>
    <t>Települési igazgatási, kommunális és sportfeladatok (Ft/fő)</t>
  </si>
  <si>
    <t>Körjegyzőség működésével kapcsolatos feladatok (Ft/hó)</t>
  </si>
  <si>
    <t>Lakott külterülettel kapcsolatos feladatok (Ft/fő)</t>
  </si>
  <si>
    <t>4/a.</t>
  </si>
  <si>
    <t>Egységesen körzetközpontonként</t>
  </si>
  <si>
    <t>4/b.</t>
  </si>
  <si>
    <t>Okmányirodára (Ft/ügyiratszám)</t>
  </si>
  <si>
    <t>4/c.</t>
  </si>
  <si>
    <t>Gyámügyi körzetre (Ft/fő)</t>
  </si>
  <si>
    <t>4/d.</t>
  </si>
  <si>
    <t>Építésügyi körzetre (Ft/fő)</t>
  </si>
  <si>
    <t>Körzeti igazgatási feladatok összesen:</t>
  </si>
  <si>
    <t>Üdülőhelyi feladatok (Ft/idegenforgalmi adó)</t>
  </si>
  <si>
    <t>Pénzbeli és természetbeni szociális és gyermekjóléti ellátások (Ft/fő)</t>
  </si>
  <si>
    <t>A lakáshoz jutás feladatai (Ft/fő)</t>
  </si>
  <si>
    <t>Szociális és gyermekjóléti alapszolgáltatási feladatok</t>
  </si>
  <si>
    <t xml:space="preserve">8/a. </t>
  </si>
  <si>
    <t>Alaphozzájárulás (Ft/fő)</t>
  </si>
  <si>
    <t xml:space="preserve">8/b. </t>
  </si>
  <si>
    <t>Családsegítő és gyermekjóléti szolgálat működtetése (Ft/fő)</t>
  </si>
  <si>
    <t>8/c.</t>
  </si>
  <si>
    <t>Támogató szolgálatok müködtetése (Ft/támogató szolgálat)</t>
  </si>
  <si>
    <t>Szociális és gyermekjóléti alapszolgáltatási feladatok összesen:</t>
  </si>
  <si>
    <t>Bentlakásos és átmeneti elhelyezést nyújtó intézményi ellátás (Ft/ellátott)</t>
  </si>
  <si>
    <t>Nappali szociális intézményi ellátás (Ft/ellátott)</t>
  </si>
  <si>
    <t>10/a</t>
  </si>
  <si>
    <t>Időskorúak, pszichiátriai és szenvedélybetegek, hajléktalanok nappali ellátása (Ft/ellátott)</t>
  </si>
  <si>
    <t>10/b.</t>
  </si>
  <si>
    <t>Fogyatékos személyek nappali ellátása (Ft/ellátott)</t>
  </si>
  <si>
    <t>Nappali szociális intézményi ellátás  összesen:</t>
  </si>
  <si>
    <t>Hajléktalanok átmeneti intézményei (Ft/férőhely)</t>
  </si>
  <si>
    <t>Bölcsődei ellátás (Ft/ellátott)</t>
  </si>
  <si>
    <t>Óvodai nevelés (Ft/fő)</t>
  </si>
  <si>
    <t>Iskolai oktatás</t>
  </si>
  <si>
    <t>14/a.</t>
  </si>
  <si>
    <t>Iskolai oktatás 1-4. évfolyamon (Ft/tanuló)</t>
  </si>
  <si>
    <t>14/b.</t>
  </si>
  <si>
    <t>Iskolai oktatás 5-8. évfolyamon (Ft/tanuló)</t>
  </si>
  <si>
    <t>14/c.</t>
  </si>
  <si>
    <t>Iskolai oktatás 9-13. évfolyamon (Ft/tanuló)</t>
  </si>
  <si>
    <t>14/d.</t>
  </si>
  <si>
    <t>Arany János Tehetséggondozó Program (Ft/tanuló)</t>
  </si>
  <si>
    <t>14/e.</t>
  </si>
  <si>
    <t>Iskolai szakkképzés (szakmai elméleti képzés) (Ft/tanuló)</t>
  </si>
  <si>
    <t>14/f.</t>
  </si>
  <si>
    <t>Iskolai szakképzés (szakmai gyakorlati képzés) (Ft/fő)</t>
  </si>
  <si>
    <t>Iskolai oktatás összesen:</t>
  </si>
  <si>
    <t>Különleges gondozás keretében nyújtott ellátás</t>
  </si>
  <si>
    <t>15/a.</t>
  </si>
  <si>
    <t>Gyógypedagógia ellátás (Ft/fő)</t>
  </si>
  <si>
    <t>15/b.</t>
  </si>
  <si>
    <t>Korai fejlesztés, gondozás (Ft/gyerek)</t>
  </si>
  <si>
    <t>Különleges gondozás keretében nyújtott ellátás összesen:</t>
  </si>
  <si>
    <t>Alapfokú művészetoktatás</t>
  </si>
  <si>
    <t>16/a.</t>
  </si>
  <si>
    <t>Zeneművészeti ág (Ft/fő)</t>
  </si>
  <si>
    <t>16/b.</t>
  </si>
  <si>
    <t>Képző- és iparművészeti, táncművészeti, szín-és bábművészeti ág (Ft/fő)</t>
  </si>
  <si>
    <t>Alapfokú művészetoktatás összesen:</t>
  </si>
  <si>
    <t>Bentlakásos közoktatási intézményi ellátás</t>
  </si>
  <si>
    <t>17/a.</t>
  </si>
  <si>
    <t>Kollégiumi, externátusi nevelés, ellátás (Ft/fő)</t>
  </si>
  <si>
    <t>17/b.</t>
  </si>
  <si>
    <t>Arany János Tehetséggondozó Program keretében</t>
  </si>
  <si>
    <t>Bentlakásos közoktatási intézményi ellátás összesen:</t>
  </si>
  <si>
    <t>Kiegészítő hozzájárulás egyéb közoktatási feladatokhoz</t>
  </si>
  <si>
    <t>18/a.</t>
  </si>
  <si>
    <t>Általános iskolai napközi foglalkozás iskola otthonos oktatás  (Ft/tanuló)</t>
  </si>
  <si>
    <t>18/b.</t>
  </si>
  <si>
    <t>Általános iskolai napközis foglalkozás 1-4. évfolyam iskolaotthonos oktatás (Ft/fő)</t>
  </si>
  <si>
    <t>18/c.</t>
  </si>
  <si>
    <t>Különleges helyzetben lévő gyermek, tanuló támogatása (Ft/gyermek,tanuló)</t>
  </si>
  <si>
    <t>18/d.</t>
  </si>
  <si>
    <t>Képesség kibontakoztató felkészítés</t>
  </si>
  <si>
    <t>18/e.</t>
  </si>
  <si>
    <t>Fejlesztő, felzárkóztató oktatás</t>
  </si>
  <si>
    <t>18/f.</t>
  </si>
  <si>
    <t>Nemzeti-etnikai nevelés-oktatás (Ft/fő)</t>
  </si>
  <si>
    <t>18/g.</t>
  </si>
  <si>
    <t>Két tanítási nyelvű oktatás (Ft/fő)</t>
  </si>
  <si>
    <t>18/h.</t>
  </si>
  <si>
    <t>Szervezett étkezés óvodában, iskolában , kollégiumba</t>
  </si>
  <si>
    <t>Óvodában, iskolában, kollégiumban Gyvt.148.§.kedvezményes étkeztetés (Ft/fő)</t>
  </si>
  <si>
    <t>18/i.</t>
  </si>
  <si>
    <t>Óvodába, általános iskolába bejáró gyermekek, tanulók ellátása (Ft/fő)</t>
  </si>
  <si>
    <t>Kiegészítő hozzájárulás egyéb közoktatási feladatokhoz összesen:</t>
  </si>
  <si>
    <t>Helyi közművelődési és közgyűjteményi feladatok (Ft/fő)</t>
  </si>
  <si>
    <t>Normatív állami hozzájárulás (1-19.) összesen:</t>
  </si>
  <si>
    <t>20/a.</t>
  </si>
  <si>
    <t>Pedagógus szakvizsga és továbbképzés (Ft/fő)</t>
  </si>
  <si>
    <t>20/b.</t>
  </si>
  <si>
    <t>Pedagógusok szakkönyvvásárlása (Ft/fő)</t>
  </si>
  <si>
    <t>20/c.</t>
  </si>
  <si>
    <t>Kiegészítő támogatás rászorultsági alapon járó óvodai ingyenes int. étkezéshez (Ft/fő)</t>
  </si>
  <si>
    <t>20/d.</t>
  </si>
  <si>
    <t>Tanulók tankönyvvásárlása általános támogatás (Ft/tanuló)</t>
  </si>
  <si>
    <t>20/e.</t>
  </si>
  <si>
    <t>Kiegészítő támogatás az ingyenes tankönyv-ellátáshoz (Ft/tanuló)</t>
  </si>
  <si>
    <t>20/f.</t>
  </si>
  <si>
    <t>Diáksporttal kapcsolatos feladatok támogatása (Ft/fő)</t>
  </si>
  <si>
    <t>20/g.</t>
  </si>
  <si>
    <t>20/h.</t>
  </si>
  <si>
    <t>Pedagógiai szakszolgálat (Ft/közalkalmazott)</t>
  </si>
  <si>
    <t>20/i.</t>
  </si>
  <si>
    <t>Pedagógiai szakmai szolgáltatás (Ft/gyermek,tanuló)</t>
  </si>
  <si>
    <t>Kiegészítő támogatás egyes közoktatási feladatok ellátásához összesen:</t>
  </si>
  <si>
    <t>21/b.</t>
  </si>
  <si>
    <t>Szociális továbbképzés és szakvizsga (Ft/foglalkoztatott)</t>
  </si>
  <si>
    <t>Egyes szociális feladatok kiegészítő támogatása összesen:</t>
  </si>
  <si>
    <r>
      <t>Lakossági települési folyékony hulladék ártalmatlanításának támogatása (Ft/m</t>
    </r>
    <r>
      <rPr>
        <b/>
        <vertAlign val="superscript"/>
        <sz val="10"/>
        <color indexed="10"/>
        <rFont val="Times New Roman CE"/>
        <family val="1"/>
      </rPr>
      <t>3</t>
    </r>
    <r>
      <rPr>
        <b/>
        <sz val="10"/>
        <color indexed="10"/>
        <rFont val="Times New Roman CE"/>
        <family val="1"/>
      </rPr>
      <t>)</t>
    </r>
  </si>
  <si>
    <t xml:space="preserve">Helyi önkormányzati hivatásos tűzoltóságok támogatása </t>
  </si>
  <si>
    <t>Normatív, kötött felhasználású támogatások (20-23.) összesen:</t>
  </si>
  <si>
    <t>NORMATÍV ÁLLAMI HOZZÁJÁRULÁS ÖSSZESEN:</t>
  </si>
  <si>
    <r>
      <t>*</t>
    </r>
    <r>
      <rPr>
        <sz val="10"/>
        <color indexed="18"/>
        <rFont val="Times New Roman CE"/>
        <family val="0"/>
      </rPr>
      <t xml:space="preserve"> Tartalmazza az 1. sz. melléklet VI. fejezet 2 címszámán és a VII. fejezet 1-3 címszámán (kivéve az Önkormányzat által szervezett közcélú foglalkoztatás támogatására) tervezett és tényleges megkapott összegeket.</t>
    </r>
  </si>
  <si>
    <t>11. sz. melléklet a 15/2004. (IV. 30.) sz. rendelethez</t>
  </si>
  <si>
    <t>A fennálló hitelállomány 2003. december 31-én</t>
  </si>
  <si>
    <t>Hitelintézet neve</t>
  </si>
  <si>
    <t>Szerződés kelte</t>
  </si>
  <si>
    <t>K ö t e l e z e t t s é g</t>
  </si>
  <si>
    <t>Lejárat, kamatozás</t>
  </si>
  <si>
    <t>Biztosítékai</t>
  </si>
  <si>
    <t>célja</t>
  </si>
  <si>
    <t>eredeti összege eFt</t>
  </si>
  <si>
    <t>állománya eFt</t>
  </si>
  <si>
    <t>K&amp;H Bank Rt.</t>
  </si>
  <si>
    <t>1998. november 23.</t>
  </si>
  <si>
    <t>szennyvíztisztító  telep fejlesztés</t>
  </si>
  <si>
    <t>2004. szeptember 01.              MNB alapkamat+3,5%</t>
  </si>
  <si>
    <t>Azonnali beszedési megbízás költségvetési számlára</t>
  </si>
  <si>
    <t>Raiffeisen Bank Rt.</t>
  </si>
  <si>
    <t>1999. január 22.</t>
  </si>
  <si>
    <t>szennyvíztisztító telep fejlesztés</t>
  </si>
  <si>
    <t>2005. december 30.                 1 havi BUBOR +3%</t>
  </si>
  <si>
    <t xml:space="preserve">2005. december 30.                                              kamatmentes                         </t>
  </si>
  <si>
    <t>OTP Bank Rt.</t>
  </si>
  <si>
    <t>2000. október</t>
  </si>
  <si>
    <t xml:space="preserve"> fedett uszoda, egyéb beruházások</t>
  </si>
  <si>
    <t>2010. június 27.                             3 havi BUBOR+0,1%</t>
  </si>
  <si>
    <t>CIB Bank Rt.</t>
  </si>
  <si>
    <t>2003. december 11.</t>
  </si>
  <si>
    <t>beruházási hitel</t>
  </si>
  <si>
    <t>2013. december 31.                        3 havi BUBOR+0,3%</t>
  </si>
  <si>
    <t>Azonnnali beszedési megbízás a költségvetési számlára+értékpapír</t>
  </si>
  <si>
    <t>Raiffeisen Értékpapír és Befektetési Rt.</t>
  </si>
  <si>
    <t>2000. július</t>
  </si>
  <si>
    <t>fedett uszoda (kötvény)</t>
  </si>
  <si>
    <t>2005. augusztus 3.                9,09%                      2005.december 19.           10,89%</t>
  </si>
  <si>
    <t>Bankgarancia</t>
  </si>
  <si>
    <t>Pénzügyi teljesítés %-a</t>
  </si>
  <si>
    <t>Működési bevételek</t>
  </si>
  <si>
    <t>Működési célú pénzeszköz-átvétel</t>
  </si>
  <si>
    <t>Önkormányzati költségvetési támogatás</t>
  </si>
  <si>
    <t>Egyéb állami támogatás, hozzájárulás</t>
  </si>
  <si>
    <t>ÖSSZESEN:</t>
  </si>
  <si>
    <t xml:space="preserve"> ÖSSZESEN:</t>
  </si>
  <si>
    <t xml:space="preserve">   Földterület</t>
  </si>
  <si>
    <t xml:space="preserve">   Telek</t>
  </si>
  <si>
    <t xml:space="preserve">   Épület</t>
  </si>
  <si>
    <t xml:space="preserve">   Építmény</t>
  </si>
  <si>
    <t xml:space="preserve">   Üzemeltetésre átadott telek</t>
  </si>
  <si>
    <t xml:space="preserve">   Üzemeltetésre átadott épület</t>
  </si>
  <si>
    <t xml:space="preserve">   Üzemeltetésre átadott építmény</t>
  </si>
  <si>
    <t xml:space="preserve">   Üzemeltetésre átadott jármű</t>
  </si>
  <si>
    <t>Ingatlanok</t>
  </si>
  <si>
    <t xml:space="preserve">Önkormányzati vagyon kimutatás </t>
  </si>
  <si>
    <t>Joó János Óvoda</t>
  </si>
  <si>
    <t>Farkas Ferenc Zeneiskola</t>
  </si>
  <si>
    <t>Benedek Elek Óvoda</t>
  </si>
  <si>
    <t>Egri Mezőgazdasági Szakközép- és Szakképző Iskola és Kollégium</t>
  </si>
  <si>
    <t>Eger Megyei Jogú Város Önkormányzata</t>
  </si>
  <si>
    <t>Ezer forintban</t>
  </si>
  <si>
    <t>Személyi juttatások</t>
  </si>
  <si>
    <t>Munkaadókat terhelő járulékok</t>
  </si>
  <si>
    <t>Dologi kiadások</t>
  </si>
  <si>
    <t>Egyéb működési célú támogatások, kiadások</t>
  </si>
  <si>
    <t>Dobó István Gimnázium</t>
  </si>
  <si>
    <t>Pásztorvölgyi Általános Iskola és Gimnázium</t>
  </si>
  <si>
    <t>Balassi Bálint Általános Iskola</t>
  </si>
  <si>
    <t>II. Rákóczi Ferenc Általános Iskola</t>
  </si>
  <si>
    <t>Hunyadi Mátyás Általános Iskola</t>
  </si>
  <si>
    <t>Lenkey János Általános Iskola</t>
  </si>
  <si>
    <t>Tinódi Sebestyén Általános Iskola</t>
  </si>
  <si>
    <t>Dr. Kemény Ferenc Általános Iskola</t>
  </si>
  <si>
    <t>Városi Ellátó Szolgálat</t>
  </si>
  <si>
    <t>Dr. Hibay Károly u.-i óvoda</t>
  </si>
  <si>
    <t>Remenyik Zsigmond u.-i óvoda</t>
  </si>
  <si>
    <t>Epreskert u.-i óvoda (Tizeshonvéd u.-i tagóvodával együtt)</t>
  </si>
  <si>
    <t>Farkasvölgy u.-i óvoda</t>
  </si>
  <si>
    <t>Tittel Pál u.-i óvoda</t>
  </si>
  <si>
    <t>Köztársaság téri óvoda</t>
  </si>
  <si>
    <t>Nagyváradi u.-i óvoda</t>
  </si>
  <si>
    <t>Ifjúság u.-i óvoda</t>
  </si>
  <si>
    <t>Deák Ferenc u.-i óvoda (Arany János u.-i tagóvodával együtt)</t>
  </si>
  <si>
    <t>Széchenyi István u.-i óvoda</t>
  </si>
  <si>
    <t>Tavasz u.-i óvoda</t>
  </si>
  <si>
    <t>Kodály Zoltán u.-i óvoda</t>
  </si>
  <si>
    <t>Vizimolnár u.-i óvoda</t>
  </si>
  <si>
    <t>Bervai óvoda (Kovács Jakab u.-i tagóvodával együtt)</t>
  </si>
  <si>
    <t>Idősek Berva-völgyi Otthona</t>
  </si>
  <si>
    <t>Hivatásos Önkormányzati Tűzoltóság</t>
  </si>
  <si>
    <t>Bródy Sándor Könyvtár</t>
  </si>
  <si>
    <t>Kossuth Zsuzsa Szakközépiskola, Gimnázium és Kollégium</t>
  </si>
  <si>
    <t>Szivárvány Napköziotthonos Óvoda</t>
  </si>
  <si>
    <t>Forrás Gyermek-Szabadidőközpont</t>
  </si>
  <si>
    <t>Családsegítő Intézet</t>
  </si>
  <si>
    <t>Törzsvagyon</t>
  </si>
  <si>
    <t>Korlátozottan forgalomképes</t>
  </si>
  <si>
    <t>Intézmények</t>
  </si>
  <si>
    <t>Immateriális javak</t>
  </si>
  <si>
    <t>Gépek, berendezések és felszerelések</t>
  </si>
  <si>
    <t>Járművek</t>
  </si>
  <si>
    <t>Polgármesteri Hivatal összesen:</t>
  </si>
  <si>
    <t>Eger és Körzete Kistérségi Területfejlesztési Önkormányzati Társulás</t>
  </si>
  <si>
    <t>Egri Városi Sportiskola</t>
  </si>
  <si>
    <t>Ebből:</t>
  </si>
  <si>
    <t xml:space="preserve">     - Köztisztviselő</t>
  </si>
  <si>
    <t xml:space="preserve">     - Munka Törvénykönyv hatálya alá tartozó</t>
  </si>
  <si>
    <t xml:space="preserve">     - Közalkalmazott</t>
  </si>
  <si>
    <t>Sor-szám</t>
  </si>
  <si>
    <t>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</si>
  <si>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</si>
  <si>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</si>
  <si>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</si>
  <si>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</si>
  <si>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</si>
  <si>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</si>
  <si>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</si>
  <si>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</si>
  <si>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</si>
  <si>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</si>
  <si>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</si>
  <si>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</si>
  <si>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</si>
  <si>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</si>
  <si>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</si>
  <si>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</si>
  <si>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</si>
  <si>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</si>
  <si>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</si>
  <si>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</si>
  <si>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</si>
  <si>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</si>
  <si>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</si>
  <si>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Egészségügyi Alapell. és Bölcs. Irányító Intézmény</t>
  </si>
  <si>
    <t>24.</t>
  </si>
  <si>
    <t>25.</t>
  </si>
  <si>
    <t>26.</t>
  </si>
  <si>
    <t>28.</t>
  </si>
  <si>
    <t>Költségvetési szervek összesen</t>
  </si>
  <si>
    <t>Polgármesteri Hivatal</t>
  </si>
  <si>
    <t>Helyi kisebbségi önkormányzat</t>
  </si>
  <si>
    <t>Mindösszesen</t>
  </si>
  <si>
    <t>Szilágyi Erzsébet Gimnázium és Kollégium</t>
  </si>
  <si>
    <t>Andrássy György Közgazdasági Szakközépiskola</t>
  </si>
  <si>
    <t>Móra Ferenc Általános Iskola és Előkészítő Szakiskola</t>
  </si>
  <si>
    <t>db</t>
  </si>
  <si>
    <t>összege</t>
  </si>
  <si>
    <t>Idegen ingatlanhoz kapcsolódó vagyon</t>
  </si>
  <si>
    <t>Helyi iparűzési adó</t>
  </si>
  <si>
    <t>Magánszemélyek kommunális adója</t>
  </si>
  <si>
    <t>Bírság</t>
  </si>
  <si>
    <t>Pótlék</t>
  </si>
  <si>
    <t>Építményadó</t>
  </si>
  <si>
    <t>Idegenforgalmi adó</t>
  </si>
  <si>
    <t>Telekadó</t>
  </si>
  <si>
    <t>Megnevezés</t>
  </si>
  <si>
    <t>Gépjárműadó</t>
  </si>
  <si>
    <t>Előző évi pénzmaradvány</t>
  </si>
  <si>
    <t>Forgalom-képtelen</t>
  </si>
  <si>
    <t>Gépek berendezések és felszerelések</t>
  </si>
  <si>
    <t xml:space="preserve">   Üzemeltetésre átadott gép berendezés és felszerelés</t>
  </si>
  <si>
    <t>Üzemeltetésre átadott eszközök</t>
  </si>
  <si>
    <t>Forgalom-képes vagyon</t>
  </si>
  <si>
    <t>Üzemeltetésre, kezelésre átadott eszközök</t>
  </si>
  <si>
    <t>2003. évben teljesített közvetett támogatások</t>
  </si>
  <si>
    <t>2003. december 31.</t>
  </si>
  <si>
    <t>2003. évi eredeti előirányzat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</si>
</sst>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\ ###\ ###"/>
    <numFmt numFmtId="165" formatCode="#\ ###\ ##0"/>
    <numFmt numFmtId="166" formatCode="#\ ##0\ \ "/>
    <numFmt numFmtId="167" formatCode="0.00,%"/>
    <numFmt numFmtId="168" formatCode="0.0%"/>
    <numFmt numFmtId="169" formatCode="#,###,###"/>
    <numFmt numFmtId="170" formatCode="#.0\ ###\ ###"/>
    <numFmt numFmtId="171" formatCode="###\ ###"/>
    <numFmt numFmtId="172" formatCode="###\ ###\ ###"/>
    <numFmt numFmtId="173" formatCode="0.000%"/>
    <numFmt numFmtId="174" formatCode="0.0000%"/>
    <numFmt numFmtId="175" formatCode="#,##0\ _F_t"/>
    <numFmt numFmtId="176" formatCode="#\ ##0"/>
  </numFmts>
  <fonts count="6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sz val="8"/>
      <name val="Times New Roman CE"/>
      <family val="1"/>
    </font>
    <font>
      <sz val="10"/>
      <color indexed="12"/>
      <name val="Times New Roman CE"/>
      <family val="1"/>
    </font>
    <font>
      <b/>
      <sz val="10"/>
      <color indexed="10"/>
      <name val="Times New Roman CE"/>
      <family val="1"/>
    </font>
    <font>
      <b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sz val="10"/>
      <color indexed="17"/>
      <name val="Times New Roman CE"/>
      <family val="1"/>
    </font>
    <font>
      <sz val="10"/>
      <color indexed="10"/>
      <name val="Times New Roman CE"/>
      <family val="1"/>
    </font>
    <font>
      <i/>
      <sz val="8"/>
      <color indexed="10"/>
      <name val="Times New Roman CE"/>
      <family val="1"/>
    </font>
    <font>
      <b/>
      <sz val="14"/>
      <color indexed="10"/>
      <name val="Times New Roman CE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2"/>
      <name val="Times New Roman CE"/>
      <family val="1"/>
    </font>
    <font>
      <b/>
      <sz val="14"/>
      <color indexed="17"/>
      <name val="Times New Roman CE"/>
      <family val="1"/>
    </font>
    <font>
      <b/>
      <sz val="12"/>
      <name val="Times New Roman CE"/>
      <family val="1"/>
    </font>
    <font>
      <b/>
      <sz val="10"/>
      <name val="H-Times New Roman"/>
      <family val="0"/>
    </font>
    <font>
      <b/>
      <sz val="10"/>
      <name val="Times New Roman CE"/>
      <family val="1"/>
    </font>
    <font>
      <b/>
      <sz val="14"/>
      <name val="Times New Roman CE"/>
      <family val="1"/>
    </font>
    <font>
      <sz val="10"/>
      <color indexed="17"/>
      <name val="Times New Roman CE"/>
      <family val="1"/>
    </font>
    <font>
      <i/>
      <sz val="10"/>
      <name val="Times New Roman CE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name val="MS Sans Serif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Arial CE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8"/>
      <color indexed="12"/>
      <name val="Times New Roman CE"/>
      <family val="1"/>
    </font>
    <font>
      <sz val="8"/>
      <color indexed="23"/>
      <name val="Times New Roman CE"/>
      <family val="1"/>
    </font>
    <font>
      <sz val="8"/>
      <color indexed="20"/>
      <name val="Times New Roman CE"/>
      <family val="1"/>
    </font>
    <font>
      <sz val="8"/>
      <color indexed="21"/>
      <name val="Times New Roman CE"/>
      <family val="1"/>
    </font>
    <font>
      <b/>
      <sz val="12"/>
      <color indexed="10"/>
      <name val="H-Times New Roman"/>
      <family val="0"/>
    </font>
    <font>
      <sz val="10"/>
      <name val="H-Times New Roman"/>
      <family val="0"/>
    </font>
    <font>
      <b/>
      <sz val="16"/>
      <name val="Times New Roman CE"/>
      <family val="1"/>
    </font>
    <font>
      <sz val="11"/>
      <name val="Times New Roman CE"/>
      <family val="1"/>
    </font>
    <font>
      <sz val="14"/>
      <name val="Times New Roman CE"/>
      <family val="1"/>
    </font>
    <font>
      <b/>
      <sz val="11"/>
      <name val="Times New Roman CE"/>
      <family val="1"/>
    </font>
    <font>
      <sz val="9.4"/>
      <name val="Times New Roman CE"/>
      <family val="1"/>
    </font>
    <font>
      <sz val="9"/>
      <name val="Times New Roman CE"/>
      <family val="1"/>
    </font>
    <font>
      <sz val="11"/>
      <name val="MS Sans Serif"/>
      <family val="0"/>
    </font>
    <font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sz val="10"/>
      <color indexed="18"/>
      <name val="Times New Roman CE"/>
      <family val="1"/>
    </font>
    <font>
      <b/>
      <sz val="10"/>
      <color indexed="18"/>
      <name val="Times New Roman CE"/>
      <family val="1"/>
    </font>
    <font>
      <b/>
      <sz val="16"/>
      <color indexed="18"/>
      <name val="Times New Roman CE"/>
      <family val="0"/>
    </font>
    <font>
      <b/>
      <sz val="10"/>
      <color indexed="62"/>
      <name val="Times New Roman CE"/>
      <family val="1"/>
    </font>
    <font>
      <sz val="10"/>
      <color indexed="62"/>
      <name val="Times New Roman CE"/>
      <family val="1"/>
    </font>
    <font>
      <b/>
      <sz val="11"/>
      <color indexed="10"/>
      <name val="Times New Roman CE"/>
      <family val="1"/>
    </font>
    <font>
      <sz val="11"/>
      <color indexed="18"/>
      <name val="Times New Roman CE"/>
      <family val="1"/>
    </font>
    <font>
      <b/>
      <vertAlign val="superscript"/>
      <sz val="10"/>
      <color indexed="10"/>
      <name val="Times New Roman CE"/>
      <family val="1"/>
    </font>
    <font>
      <b/>
      <sz val="12"/>
      <color indexed="10"/>
      <name val="Times New Roman CE"/>
      <family val="1"/>
    </font>
    <font>
      <sz val="12"/>
      <color indexed="10"/>
      <name val="Times New Roman CE"/>
      <family val="1"/>
    </font>
    <font>
      <sz val="10"/>
      <color indexed="8"/>
      <name val="Times New Roman CE"/>
      <family val="1"/>
    </font>
    <font>
      <sz val="8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8"/>
      <name val="Times New Roman CE"/>
      <family val="1"/>
    </font>
    <font>
      <b/>
      <sz val="14"/>
      <color indexed="8"/>
      <name val="Times New Roman CE"/>
      <family val="1"/>
    </font>
    <font>
      <b/>
      <sz val="13"/>
      <name val="H-Times New Roman"/>
      <family val="1"/>
    </font>
  </fonts>
  <fills count="2">
    <fill>
      <patternFill/>
    </fill>
    <fill>
      <patternFill patternType="gray125"/>
    </fill>
  </fills>
  <borders count="1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/>
      <right style="thin"/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dashed">
        <color indexed="8"/>
      </bottom>
    </border>
    <border>
      <left style="thin"/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ashed">
        <color indexed="8"/>
      </top>
      <bottom style="dashed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 style="thin"/>
      <top style="dotted"/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dashed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dotted"/>
      <bottom style="dotted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>
      <alignment/>
      <protection/>
    </xf>
    <xf numFmtId="3" fontId="41" fillId="0" borderId="0">
      <alignment horizontal="righ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64" fontId="4" fillId="0" borderId="1" xfId="0" applyNumberFormat="1" applyFont="1" applyBorder="1" applyAlignment="1">
      <alignment horizontal="center" vertical="center" wrapText="1"/>
    </xf>
    <xf numFmtId="169" fontId="4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65" fontId="4" fillId="0" borderId="0" xfId="0" applyNumberFormat="1" applyFont="1" applyBorder="1" applyAlignment="1">
      <alignment vertical="center"/>
    </xf>
    <xf numFmtId="0" fontId="20" fillId="0" borderId="2" xfId="0" applyFont="1" applyBorder="1" applyAlignment="1">
      <alignment horizontal="centerContinuous" vertical="center"/>
    </xf>
    <xf numFmtId="0" fontId="20" fillId="0" borderId="3" xfId="0" applyFont="1" applyBorder="1" applyAlignment="1">
      <alignment horizontal="centerContinuous" vertical="center"/>
    </xf>
    <xf numFmtId="165" fontId="20" fillId="0" borderId="4" xfId="0" applyNumberFormat="1" applyFont="1" applyBorder="1" applyAlignment="1">
      <alignment horizontal="right" vertical="center"/>
    </xf>
    <xf numFmtId="165" fontId="20" fillId="0" borderId="3" xfId="0" applyNumberFormat="1" applyFont="1" applyBorder="1" applyAlignment="1">
      <alignment horizontal="right" vertical="center"/>
    </xf>
    <xf numFmtId="165" fontId="20" fillId="0" borderId="4" xfId="0" applyNumberFormat="1" applyFont="1" applyBorder="1" applyAlignment="1">
      <alignment horizontal="centerContinuous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9" fontId="4" fillId="0" borderId="0" xfId="0" applyNumberFormat="1" applyFont="1" applyAlignment="1">
      <alignment horizontal="left" vertical="center" wrapText="1"/>
    </xf>
    <xf numFmtId="169" fontId="5" fillId="0" borderId="0" xfId="0" applyNumberFormat="1" applyFont="1" applyAlignment="1">
      <alignment horizontal="left" vertical="center" wrapText="1"/>
    </xf>
    <xf numFmtId="169" fontId="4" fillId="0" borderId="0" xfId="0" applyNumberFormat="1" applyFont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164" fontId="4" fillId="0" borderId="6" xfId="0" applyNumberFormat="1" applyFont="1" applyBorder="1" applyAlignment="1">
      <alignment horizontal="left" vertical="center" wrapText="1"/>
    </xf>
    <xf numFmtId="169" fontId="4" fillId="0" borderId="6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69" fontId="4" fillId="0" borderId="7" xfId="0" applyNumberFormat="1" applyFont="1" applyBorder="1" applyAlignment="1">
      <alignment horizontal="left" vertical="center" wrapText="1"/>
    </xf>
    <xf numFmtId="0" fontId="12" fillId="0" borderId="8" xfId="0" applyFont="1" applyBorder="1" applyAlignment="1">
      <alignment vertical="center" wrapText="1"/>
    </xf>
    <xf numFmtId="164" fontId="9" fillId="0" borderId="9" xfId="0" applyNumberFormat="1" applyFont="1" applyBorder="1" applyAlignment="1">
      <alignment horizontal="right" vertical="center"/>
    </xf>
    <xf numFmtId="164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left" vertical="center" wrapText="1"/>
    </xf>
    <xf numFmtId="164" fontId="8" fillId="0" borderId="9" xfId="0" applyNumberFormat="1" applyFont="1" applyBorder="1" applyAlignment="1">
      <alignment vertical="center"/>
    </xf>
    <xf numFmtId="164" fontId="9" fillId="0" borderId="12" xfId="0" applyNumberFormat="1" applyFont="1" applyBorder="1" applyAlignment="1">
      <alignment vertical="center"/>
    </xf>
    <xf numFmtId="0" fontId="22" fillId="0" borderId="13" xfId="0" applyFont="1" applyBorder="1" applyAlignment="1">
      <alignment vertical="center" wrapText="1"/>
    </xf>
    <xf numFmtId="164" fontId="22" fillId="0" borderId="0" xfId="0" applyNumberFormat="1" applyFont="1" applyBorder="1" applyAlignment="1">
      <alignment horizontal="right" vertical="center"/>
    </xf>
    <xf numFmtId="169" fontId="22" fillId="0" borderId="0" xfId="0" applyNumberFormat="1" applyFont="1" applyBorder="1" applyAlignment="1">
      <alignment horizontal="right" vertical="center" wrapText="1"/>
    </xf>
    <xf numFmtId="4" fontId="22" fillId="0" borderId="0" xfId="0" applyNumberFormat="1" applyFont="1" applyBorder="1" applyAlignment="1">
      <alignment horizontal="right" vertical="center" wrapText="1"/>
    </xf>
    <xf numFmtId="0" fontId="11" fillId="0" borderId="14" xfId="0" applyFont="1" applyBorder="1" applyAlignment="1">
      <alignment horizontal="left" vertical="center" wrapText="1"/>
    </xf>
    <xf numFmtId="164" fontId="11" fillId="0" borderId="0" xfId="0" applyNumberFormat="1" applyFont="1" applyBorder="1" applyAlignment="1">
      <alignment horizontal="right" vertical="center"/>
    </xf>
    <xf numFmtId="169" fontId="11" fillId="0" borderId="0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164" fontId="11" fillId="0" borderId="0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164" fontId="6" fillId="0" borderId="17" xfId="0" applyNumberFormat="1" applyFont="1" applyBorder="1" applyAlignment="1">
      <alignment horizontal="right" vertical="center"/>
    </xf>
    <xf numFmtId="164" fontId="6" fillId="0" borderId="18" xfId="0" applyNumberFormat="1" applyFont="1" applyBorder="1" applyAlignment="1">
      <alignment horizontal="right" vertical="center"/>
    </xf>
    <xf numFmtId="0" fontId="11" fillId="0" borderId="19" xfId="0" applyFont="1" applyBorder="1" applyAlignment="1">
      <alignment vertical="center"/>
    </xf>
    <xf numFmtId="164" fontId="11" fillId="0" borderId="17" xfId="0" applyNumberFormat="1" applyFont="1" applyBorder="1" applyAlignment="1">
      <alignment vertical="center"/>
    </xf>
    <xf numFmtId="164" fontId="6" fillId="0" borderId="20" xfId="0" applyNumberFormat="1" applyFont="1" applyBorder="1" applyAlignment="1">
      <alignment vertical="center"/>
    </xf>
    <xf numFmtId="0" fontId="10" fillId="0" borderId="21" xfId="0" applyFont="1" applyBorder="1" applyAlignment="1">
      <alignment horizontal="center" vertical="center" wrapText="1"/>
    </xf>
    <xf numFmtId="164" fontId="10" fillId="0" borderId="21" xfId="0" applyNumberFormat="1" applyFont="1" applyBorder="1" applyAlignment="1">
      <alignment horizontal="right" vertical="center" wrapText="1"/>
    </xf>
    <xf numFmtId="4" fontId="10" fillId="0" borderId="21" xfId="0" applyNumberFormat="1" applyFont="1" applyBorder="1" applyAlignment="1">
      <alignment horizontal="right" vertical="center" wrapText="1"/>
    </xf>
    <xf numFmtId="0" fontId="7" fillId="0" borderId="21" xfId="0" applyFont="1" applyBorder="1" applyAlignment="1">
      <alignment horizontal="center" vertical="center" wrapText="1"/>
    </xf>
    <xf numFmtId="164" fontId="7" fillId="0" borderId="22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right" vertical="top"/>
    </xf>
    <xf numFmtId="164" fontId="9" fillId="0" borderId="23" xfId="0" applyNumberFormat="1" applyFont="1" applyBorder="1" applyAlignment="1">
      <alignment vertical="center"/>
    </xf>
    <xf numFmtId="164" fontId="22" fillId="0" borderId="0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vertical="center" wrapText="1"/>
    </xf>
    <xf numFmtId="164" fontId="7" fillId="0" borderId="17" xfId="0" applyNumberFormat="1" applyFont="1" applyBorder="1" applyAlignment="1">
      <alignment horizontal="right" vertical="center" wrapText="1"/>
    </xf>
    <xf numFmtId="169" fontId="7" fillId="0" borderId="17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left" vertical="center" wrapText="1"/>
    </xf>
    <xf numFmtId="164" fontId="4" fillId="0" borderId="17" xfId="0" applyNumberFormat="1" applyFont="1" applyBorder="1" applyAlignment="1">
      <alignment horizontal="left" vertical="center" wrapText="1"/>
    </xf>
    <xf numFmtId="169" fontId="7" fillId="0" borderId="24" xfId="0" applyNumberFormat="1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4" fontId="11" fillId="0" borderId="25" xfId="0" applyNumberFormat="1" applyFont="1" applyBorder="1" applyAlignment="1">
      <alignment vertical="center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6" fillId="0" borderId="4" xfId="0" applyFont="1" applyBorder="1" applyAlignment="1">
      <alignment horizontal="center" vertical="center"/>
    </xf>
    <xf numFmtId="3" fontId="26" fillId="0" borderId="4" xfId="0" applyNumberFormat="1" applyFont="1" applyBorder="1" applyAlignment="1">
      <alignment vertical="center"/>
    </xf>
    <xf numFmtId="169" fontId="7" fillId="0" borderId="2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3" fontId="24" fillId="0" borderId="0" xfId="0" applyNumberFormat="1" applyFont="1" applyAlignment="1">
      <alignment vertical="center"/>
    </xf>
    <xf numFmtId="3" fontId="24" fillId="0" borderId="29" xfId="0" applyNumberFormat="1" applyFont="1" applyBorder="1" applyAlignment="1">
      <alignment horizontal="center" vertical="center"/>
    </xf>
    <xf numFmtId="3" fontId="24" fillId="0" borderId="30" xfId="0" applyNumberFormat="1" applyFont="1" applyBorder="1" applyAlignment="1">
      <alignment horizontal="center" vertical="center"/>
    </xf>
    <xf numFmtId="3" fontId="24" fillId="0" borderId="31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right" vertical="center"/>
    </xf>
    <xf numFmtId="3" fontId="32" fillId="0" borderId="0" xfId="0" applyNumberFormat="1" applyFont="1" applyBorder="1" applyAlignment="1">
      <alignment vertical="center"/>
    </xf>
    <xf numFmtId="3" fontId="26" fillId="0" borderId="4" xfId="0" applyNumberFormat="1" applyFont="1" applyBorder="1" applyAlignment="1">
      <alignment horizontal="center" vertical="center"/>
    </xf>
    <xf numFmtId="3" fontId="26" fillId="0" borderId="4" xfId="0" applyNumberFormat="1" applyFont="1" applyBorder="1" applyAlignment="1">
      <alignment horizontal="right" vertical="center"/>
    </xf>
    <xf numFmtId="44" fontId="18" fillId="0" borderId="0" xfId="21" applyFont="1" applyBorder="1" applyAlignment="1">
      <alignment horizontal="justify" vertical="center" wrapText="1"/>
    </xf>
    <xf numFmtId="44" fontId="16" fillId="0" borderId="0" xfId="21" applyFont="1" applyBorder="1" applyAlignment="1">
      <alignment horizontal="justify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24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31" fillId="0" borderId="0" xfId="0" applyNumberFormat="1" applyFont="1" applyAlignment="1">
      <alignment horizontal="center" vertical="center"/>
    </xf>
    <xf numFmtId="3" fontId="24" fillId="0" borderId="0" xfId="0" applyNumberFormat="1" applyFont="1" applyAlignment="1">
      <alignment horizontal="right" vertical="center"/>
    </xf>
    <xf numFmtId="3" fontId="34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3" fontId="31" fillId="0" borderId="0" xfId="0" applyNumberFormat="1" applyFont="1" applyAlignment="1">
      <alignment vertical="center"/>
    </xf>
    <xf numFmtId="0" fontId="31" fillId="0" borderId="4" xfId="0" applyFont="1" applyBorder="1" applyAlignment="1">
      <alignment horizontal="center" vertical="center"/>
    </xf>
    <xf numFmtId="3" fontId="31" fillId="0" borderId="4" xfId="0" applyNumberFormat="1" applyFont="1" applyBorder="1" applyAlignment="1">
      <alignment horizontal="center" vertical="center"/>
    </xf>
    <xf numFmtId="3" fontId="31" fillId="0" borderId="4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6" fillId="0" borderId="4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3" fontId="4" fillId="0" borderId="32" xfId="20" applyFont="1" applyBorder="1" applyAlignment="1">
      <alignment horizontal="center" vertical="center" wrapText="1"/>
      <protection/>
    </xf>
    <xf numFmtId="3" fontId="4" fillId="0" borderId="33" xfId="20" applyFont="1" applyBorder="1" applyAlignment="1">
      <alignment horizontal="center" vertical="center" wrapText="1"/>
      <protection/>
    </xf>
    <xf numFmtId="3" fontId="16" fillId="0" borderId="34" xfId="20" applyFont="1" applyBorder="1" applyAlignment="1">
      <alignment horizontal="center" vertical="center" wrapText="1"/>
      <protection/>
    </xf>
    <xf numFmtId="3" fontId="16" fillId="0" borderId="35" xfId="20" applyFont="1" applyBorder="1" applyAlignment="1">
      <alignment horizontal="left" vertical="center" wrapText="1"/>
      <protection/>
    </xf>
    <xf numFmtId="3" fontId="16" fillId="0" borderId="36" xfId="20" applyFont="1" applyBorder="1" applyAlignment="1">
      <alignment horizontal="left" vertical="center" wrapText="1"/>
      <protection/>
    </xf>
    <xf numFmtId="3" fontId="16" fillId="0" borderId="37" xfId="20" applyFont="1" applyBorder="1" applyAlignment="1">
      <alignment horizontal="center" vertical="center" wrapText="1"/>
      <protection/>
    </xf>
    <xf numFmtId="164" fontId="16" fillId="0" borderId="34" xfId="0" applyNumberFormat="1" applyFont="1" applyBorder="1" applyAlignment="1">
      <alignment horizontal="center" vertical="center" wrapText="1"/>
    </xf>
    <xf numFmtId="169" fontId="16" fillId="0" borderId="34" xfId="0" applyNumberFormat="1" applyFont="1" applyBorder="1" applyAlignment="1">
      <alignment horizontal="center" vertical="center" wrapText="1"/>
    </xf>
    <xf numFmtId="4" fontId="16" fillId="0" borderId="34" xfId="0" applyNumberFormat="1" applyFont="1" applyBorder="1" applyAlignment="1">
      <alignment horizontal="center" vertical="center" wrapText="1"/>
    </xf>
    <xf numFmtId="3" fontId="18" fillId="0" borderId="38" xfId="20" applyFont="1" applyBorder="1" applyAlignment="1">
      <alignment horizontal="center" vertical="center" wrapText="1"/>
      <protection/>
    </xf>
    <xf numFmtId="3" fontId="16" fillId="0" borderId="38" xfId="20" applyFont="1" applyBorder="1" applyAlignment="1">
      <alignment horizontal="center" vertical="center" wrapText="1"/>
      <protection/>
    </xf>
    <xf numFmtId="3" fontId="21" fillId="0" borderId="39" xfId="20" applyFont="1" applyBorder="1" applyAlignment="1">
      <alignment horizontal="centerContinuous" vertical="center"/>
      <protection/>
    </xf>
    <xf numFmtId="3" fontId="44" fillId="0" borderId="0" xfId="20" applyFont="1" applyBorder="1" applyAlignment="1">
      <alignment horizontal="centerContinuous" vertical="center"/>
      <protection/>
    </xf>
    <xf numFmtId="3" fontId="44" fillId="0" borderId="0" xfId="20" applyFont="1" applyBorder="1" applyAlignment="1">
      <alignment horizontal="centerContinuous" vertical="center" wrapText="1"/>
      <protection/>
    </xf>
    <xf numFmtId="164" fontId="16" fillId="0" borderId="38" xfId="20" applyNumberFormat="1" applyFont="1" applyBorder="1" applyAlignment="1">
      <alignment horizontal="right" vertical="center"/>
      <protection/>
    </xf>
    <xf numFmtId="4" fontId="16" fillId="0" borderId="38" xfId="20" applyNumberFormat="1" applyFont="1" applyBorder="1" applyAlignment="1">
      <alignment horizontal="right" vertical="center"/>
      <protection/>
    </xf>
    <xf numFmtId="3" fontId="45" fillId="0" borderId="38" xfId="20" applyFont="1" applyBorder="1" applyAlignment="1">
      <alignment horizontal="center" vertical="center" wrapText="1"/>
      <protection/>
    </xf>
    <xf numFmtId="3" fontId="43" fillId="0" borderId="38" xfId="20" applyFont="1" applyBorder="1" applyAlignment="1">
      <alignment horizontal="center" vertical="center" wrapText="1"/>
      <protection/>
    </xf>
    <xf numFmtId="3" fontId="43" fillId="0" borderId="39" xfId="20" applyFont="1" applyBorder="1" applyAlignment="1">
      <alignment horizontal="left" vertical="center"/>
      <protection/>
    </xf>
    <xf numFmtId="3" fontId="43" fillId="0" borderId="0" xfId="20" applyFont="1" applyBorder="1" applyAlignment="1">
      <alignment horizontal="left" vertical="center"/>
      <protection/>
    </xf>
    <xf numFmtId="3" fontId="43" fillId="0" borderId="0" xfId="20" applyFont="1" applyBorder="1" applyAlignment="1">
      <alignment horizontal="right" vertical="center" wrapText="1"/>
      <protection/>
    </xf>
    <xf numFmtId="164" fontId="43" fillId="0" borderId="38" xfId="20" applyNumberFormat="1" applyFont="1" applyBorder="1" applyAlignment="1">
      <alignment horizontal="right" vertical="center"/>
      <protection/>
    </xf>
    <xf numFmtId="4" fontId="43" fillId="0" borderId="38" xfId="20" applyNumberFormat="1" applyFont="1" applyBorder="1" applyAlignment="1">
      <alignment horizontal="right" vertical="center"/>
      <protection/>
    </xf>
    <xf numFmtId="0" fontId="43" fillId="0" borderId="0" xfId="0" applyFont="1" applyAlignment="1">
      <alignment vertical="center"/>
    </xf>
    <xf numFmtId="3" fontId="45" fillId="0" borderId="39" xfId="20" applyFont="1" applyBorder="1" applyAlignment="1">
      <alignment horizontal="left" vertical="center"/>
      <protection/>
    </xf>
    <xf numFmtId="3" fontId="45" fillId="0" borderId="0" xfId="20" applyFont="1" applyBorder="1" applyAlignment="1">
      <alignment horizontal="left" vertical="center"/>
      <protection/>
    </xf>
    <xf numFmtId="3" fontId="43" fillId="0" borderId="0" xfId="20" applyFont="1" applyBorder="1" applyAlignment="1">
      <alignment horizontal="left" vertical="center" wrapText="1"/>
      <protection/>
    </xf>
    <xf numFmtId="169" fontId="43" fillId="0" borderId="38" xfId="20" applyNumberFormat="1" applyFont="1" applyBorder="1" applyAlignment="1">
      <alignment horizontal="right" vertical="center"/>
      <protection/>
    </xf>
    <xf numFmtId="3" fontId="45" fillId="0" borderId="40" xfId="20" applyFont="1" applyFill="1" applyBorder="1" applyAlignment="1">
      <alignment horizontal="centerContinuous" vertical="center"/>
      <protection/>
    </xf>
    <xf numFmtId="3" fontId="43" fillId="0" borderId="40" xfId="20" applyFont="1" applyFill="1" applyBorder="1" applyAlignment="1">
      <alignment horizontal="centerContinuous" vertical="center"/>
      <protection/>
    </xf>
    <xf numFmtId="3" fontId="45" fillId="0" borderId="40" xfId="20" applyFont="1" applyFill="1" applyBorder="1" applyAlignment="1">
      <alignment horizontal="centerContinuous" vertical="center" wrapText="1"/>
      <protection/>
    </xf>
    <xf numFmtId="164" fontId="45" fillId="0" borderId="41" xfId="20" applyNumberFormat="1" applyFont="1" applyFill="1" applyBorder="1" applyAlignment="1">
      <alignment horizontal="right" vertical="center"/>
      <protection/>
    </xf>
    <xf numFmtId="4" fontId="45" fillId="0" borderId="41" xfId="20" applyNumberFormat="1" applyFont="1" applyFill="1" applyBorder="1" applyAlignment="1">
      <alignment horizontal="right" vertical="center"/>
      <protection/>
    </xf>
    <xf numFmtId="3" fontId="45" fillId="0" borderId="0" xfId="20" applyFont="1" applyBorder="1" applyAlignment="1">
      <alignment horizontal="left" vertical="center" wrapText="1"/>
      <protection/>
    </xf>
    <xf numFmtId="3" fontId="45" fillId="0" borderId="0" xfId="20" applyFont="1" applyFill="1" applyBorder="1" applyAlignment="1">
      <alignment horizontal="centerContinuous" vertical="center"/>
      <protection/>
    </xf>
    <xf numFmtId="3" fontId="45" fillId="0" borderId="0" xfId="20" applyFont="1" applyFill="1" applyBorder="1" applyAlignment="1">
      <alignment horizontal="left" vertical="center" readingOrder="1"/>
      <protection/>
    </xf>
    <xf numFmtId="3" fontId="43" fillId="0" borderId="0" xfId="20" applyFont="1" applyFill="1" applyBorder="1" applyAlignment="1">
      <alignment horizontal="centerContinuous" vertical="center"/>
      <protection/>
    </xf>
    <xf numFmtId="3" fontId="45" fillId="0" borderId="0" xfId="20" applyFont="1" applyFill="1" applyBorder="1" applyAlignment="1">
      <alignment horizontal="centerContinuous" vertical="center" wrapText="1"/>
      <protection/>
    </xf>
    <xf numFmtId="164" fontId="45" fillId="0" borderId="38" xfId="20" applyNumberFormat="1" applyFont="1" applyFill="1" applyBorder="1" applyAlignment="1">
      <alignment horizontal="right" vertical="center"/>
      <protection/>
    </xf>
    <xf numFmtId="4" fontId="45" fillId="0" borderId="38" xfId="20" applyNumberFormat="1" applyFont="1" applyFill="1" applyBorder="1" applyAlignment="1">
      <alignment horizontal="right" vertical="center"/>
      <protection/>
    </xf>
    <xf numFmtId="3" fontId="45" fillId="0" borderId="42" xfId="20" applyFont="1" applyBorder="1" applyAlignment="1">
      <alignment horizontal="centerContinuous" vertical="center"/>
      <protection/>
    </xf>
    <xf numFmtId="3" fontId="43" fillId="0" borderId="42" xfId="20" applyFont="1" applyBorder="1" applyAlignment="1">
      <alignment horizontal="centerContinuous" vertical="center"/>
      <protection/>
    </xf>
    <xf numFmtId="3" fontId="45" fillId="0" borderId="42" xfId="20" applyFont="1" applyBorder="1" applyAlignment="1">
      <alignment horizontal="centerContinuous" vertical="center" wrapText="1"/>
      <protection/>
    </xf>
    <xf numFmtId="164" fontId="45" fillId="0" borderId="43" xfId="20" applyNumberFormat="1" applyFont="1" applyBorder="1" applyAlignment="1">
      <alignment horizontal="right" vertical="center"/>
      <protection/>
    </xf>
    <xf numFmtId="4" fontId="45" fillId="0" borderId="43" xfId="20" applyNumberFormat="1" applyFont="1" applyFill="1" applyBorder="1" applyAlignment="1">
      <alignment horizontal="right" vertical="center"/>
      <protection/>
    </xf>
    <xf numFmtId="3" fontId="45" fillId="0" borderId="0" xfId="20" applyFont="1" applyBorder="1" applyAlignment="1">
      <alignment horizontal="centerContinuous" vertical="center"/>
      <protection/>
    </xf>
    <xf numFmtId="3" fontId="43" fillId="0" borderId="0" xfId="20" applyFont="1" applyBorder="1" applyAlignment="1">
      <alignment horizontal="centerContinuous" vertical="center"/>
      <protection/>
    </xf>
    <xf numFmtId="3" fontId="45" fillId="0" borderId="0" xfId="20" applyFont="1" applyBorder="1" applyAlignment="1">
      <alignment horizontal="centerContinuous" vertical="center" wrapText="1"/>
      <protection/>
    </xf>
    <xf numFmtId="164" fontId="45" fillId="0" borderId="38" xfId="20" applyNumberFormat="1" applyFont="1" applyBorder="1" applyAlignment="1">
      <alignment horizontal="right" vertical="center"/>
      <protection/>
    </xf>
    <xf numFmtId="4" fontId="45" fillId="0" borderId="38" xfId="20" applyNumberFormat="1" applyFont="1" applyBorder="1" applyAlignment="1">
      <alignment horizontal="right" vertical="center"/>
      <protection/>
    </xf>
    <xf numFmtId="169" fontId="45" fillId="0" borderId="38" xfId="20" applyNumberFormat="1" applyFont="1" applyBorder="1" applyAlignment="1">
      <alignment horizontal="right" vertical="center"/>
      <protection/>
    </xf>
    <xf numFmtId="3" fontId="43" fillId="0" borderId="39" xfId="20" applyFont="1" applyFill="1" applyBorder="1" applyAlignment="1">
      <alignment horizontal="left" vertical="center"/>
      <protection/>
    </xf>
    <xf numFmtId="3" fontId="43" fillId="0" borderId="0" xfId="20" applyFont="1" applyFill="1" applyBorder="1" applyAlignment="1">
      <alignment horizontal="left" vertical="center"/>
      <protection/>
    </xf>
    <xf numFmtId="3" fontId="45" fillId="0" borderId="0" xfId="20" applyFont="1" applyFill="1" applyBorder="1" applyAlignment="1">
      <alignment horizontal="left" vertical="center" wrapText="1"/>
      <protection/>
    </xf>
    <xf numFmtId="0" fontId="45" fillId="0" borderId="39" xfId="0" applyFont="1" applyBorder="1" applyAlignment="1">
      <alignment horizontal="left" vertical="center"/>
    </xf>
    <xf numFmtId="164" fontId="45" fillId="0" borderId="38" xfId="20" applyNumberFormat="1" applyFont="1" applyBorder="1" applyAlignment="1">
      <alignment vertical="center"/>
      <protection/>
    </xf>
    <xf numFmtId="169" fontId="45" fillId="0" borderId="38" xfId="20" applyNumberFormat="1" applyFont="1" applyBorder="1" applyAlignment="1">
      <alignment vertical="center"/>
      <protection/>
    </xf>
    <xf numFmtId="164" fontId="43" fillId="0" borderId="38" xfId="20" applyNumberFormat="1" applyFont="1" applyBorder="1" applyAlignment="1">
      <alignment vertical="center"/>
      <protection/>
    </xf>
    <xf numFmtId="169" fontId="43" fillId="0" borderId="38" xfId="20" applyNumberFormat="1" applyFont="1" applyBorder="1" applyAlignment="1">
      <alignment vertical="center"/>
      <protection/>
    </xf>
    <xf numFmtId="3" fontId="43" fillId="0" borderId="39" xfId="20" applyFont="1" applyBorder="1" applyAlignment="1">
      <alignment horizontal="center" vertical="center"/>
      <protection/>
    </xf>
    <xf numFmtId="4" fontId="43" fillId="0" borderId="38" xfId="20" applyNumberFormat="1" applyFont="1" applyBorder="1" applyAlignment="1">
      <alignment vertical="center"/>
      <protection/>
    </xf>
    <xf numFmtId="0" fontId="45" fillId="0" borderId="44" xfId="19" applyFont="1" applyBorder="1" applyAlignment="1">
      <alignment horizontal="center" vertical="center"/>
      <protection/>
    </xf>
    <xf numFmtId="3" fontId="18" fillId="0" borderId="2" xfId="20" applyFont="1" applyBorder="1" applyAlignment="1">
      <alignment horizontal="center" vertical="center" wrapText="1"/>
      <protection/>
    </xf>
    <xf numFmtId="3" fontId="18" fillId="0" borderId="45" xfId="20" applyFont="1" applyBorder="1" applyAlignment="1">
      <alignment horizontal="center" vertical="center" wrapText="1"/>
      <protection/>
    </xf>
    <xf numFmtId="3" fontId="16" fillId="0" borderId="45" xfId="20" applyFont="1" applyBorder="1" applyAlignment="1">
      <alignment horizontal="center" vertical="center" wrapText="1"/>
      <protection/>
    </xf>
    <xf numFmtId="3" fontId="18" fillId="0" borderId="45" xfId="20" applyFont="1" applyBorder="1" applyAlignment="1">
      <alignment horizontal="centerContinuous" vertical="center"/>
      <protection/>
    </xf>
    <xf numFmtId="3" fontId="16" fillId="0" borderId="45" xfId="20" applyFont="1" applyBorder="1" applyAlignment="1">
      <alignment horizontal="centerContinuous" vertical="center"/>
      <protection/>
    </xf>
    <xf numFmtId="3" fontId="18" fillId="0" borderId="45" xfId="20" applyFont="1" applyBorder="1" applyAlignment="1">
      <alignment horizontal="centerContinuous" vertical="center" wrapText="1"/>
      <protection/>
    </xf>
    <xf numFmtId="164" fontId="18" fillId="0" borderId="4" xfId="20" applyNumberFormat="1" applyFont="1" applyBorder="1" applyAlignment="1">
      <alignment horizontal="right" vertical="center"/>
      <protection/>
    </xf>
    <xf numFmtId="4" fontId="18" fillId="0" borderId="4" xfId="20" applyNumberFormat="1" applyFont="1" applyBorder="1" applyAlignment="1">
      <alignment horizontal="right" vertical="center"/>
      <protection/>
    </xf>
    <xf numFmtId="3" fontId="45" fillId="0" borderId="46" xfId="20" applyFont="1" applyBorder="1" applyAlignment="1">
      <alignment horizontal="center" vertical="center" wrapText="1"/>
      <protection/>
    </xf>
    <xf numFmtId="3" fontId="43" fillId="0" borderId="46" xfId="20" applyFont="1" applyBorder="1" applyAlignment="1">
      <alignment horizontal="center" vertical="center" wrapText="1"/>
      <protection/>
    </xf>
    <xf numFmtId="164" fontId="43" fillId="0" borderId="38" xfId="20" applyNumberFormat="1" applyFont="1" applyBorder="1" applyAlignment="1" applyProtection="1">
      <alignment horizontal="right" vertical="center"/>
      <protection locked="0"/>
    </xf>
    <xf numFmtId="169" fontId="43" fillId="0" borderId="38" xfId="20" applyNumberFormat="1" applyFont="1" applyBorder="1" applyAlignment="1" applyProtection="1">
      <alignment horizontal="right" vertical="center"/>
      <protection locked="0"/>
    </xf>
    <xf numFmtId="4" fontId="43" fillId="0" borderId="38" xfId="20" applyNumberFormat="1" applyFont="1" applyBorder="1" applyAlignment="1" applyProtection="1">
      <alignment horizontal="right" vertical="center"/>
      <protection locked="0"/>
    </xf>
    <xf numFmtId="3" fontId="45" fillId="0" borderId="38" xfId="20" applyFont="1" applyBorder="1" applyAlignment="1">
      <alignment horizontal="center" vertical="center"/>
      <protection/>
    </xf>
    <xf numFmtId="3" fontId="45" fillId="0" borderId="46" xfId="20" applyFont="1" applyBorder="1" applyAlignment="1">
      <alignment horizontal="center" vertical="center"/>
      <protection/>
    </xf>
    <xf numFmtId="3" fontId="43" fillId="0" borderId="46" xfId="20" applyFont="1" applyBorder="1" applyAlignment="1">
      <alignment horizontal="center" vertical="center"/>
      <protection/>
    </xf>
    <xf numFmtId="164" fontId="43" fillId="0" borderId="47" xfId="20" applyNumberFormat="1" applyFont="1" applyBorder="1" applyAlignment="1">
      <alignment horizontal="right" vertical="center"/>
      <protection/>
    </xf>
    <xf numFmtId="164" fontId="43" fillId="0" borderId="46" xfId="20" applyNumberFormat="1" applyFont="1" applyBorder="1" applyAlignment="1">
      <alignment horizontal="right" vertical="center"/>
      <protection/>
    </xf>
    <xf numFmtId="164" fontId="43" fillId="0" borderId="48" xfId="20" applyNumberFormat="1" applyFont="1" applyBorder="1" applyAlignment="1">
      <alignment horizontal="right" vertical="center"/>
      <protection/>
    </xf>
    <xf numFmtId="4" fontId="43" fillId="0" borderId="49" xfId="0" applyNumberFormat="1" applyFont="1" applyBorder="1" applyAlignment="1">
      <alignment vertical="center"/>
    </xf>
    <xf numFmtId="3" fontId="45" fillId="0" borderId="50" xfId="20" applyFont="1" applyBorder="1" applyAlignment="1">
      <alignment horizontal="center" vertical="center" wrapText="1"/>
      <protection/>
    </xf>
    <xf numFmtId="3" fontId="45" fillId="0" borderId="44" xfId="20" applyFont="1" applyBorder="1" applyAlignment="1">
      <alignment horizontal="center" vertical="center" wrapText="1"/>
      <protection/>
    </xf>
    <xf numFmtId="3" fontId="43" fillId="0" borderId="44" xfId="20" applyFont="1" applyBorder="1" applyAlignment="1">
      <alignment horizontal="center" vertical="center" wrapText="1"/>
      <protection/>
    </xf>
    <xf numFmtId="3" fontId="45" fillId="0" borderId="50" xfId="20" applyFont="1" applyBorder="1" applyAlignment="1">
      <alignment horizontal="centerContinuous" vertical="center"/>
      <protection/>
    </xf>
    <xf numFmtId="3" fontId="45" fillId="0" borderId="44" xfId="20" applyFont="1" applyBorder="1" applyAlignment="1">
      <alignment horizontal="centerContinuous" vertical="center"/>
      <protection/>
    </xf>
    <xf numFmtId="3" fontId="43" fillId="0" borderId="44" xfId="20" applyFont="1" applyBorder="1" applyAlignment="1">
      <alignment horizontal="centerContinuous" vertical="center"/>
      <protection/>
    </xf>
    <xf numFmtId="0" fontId="43" fillId="0" borderId="51" xfId="0" applyFont="1" applyBorder="1" applyAlignment="1">
      <alignment horizontal="centerContinuous" vertical="center"/>
    </xf>
    <xf numFmtId="164" fontId="45" fillId="0" borderId="52" xfId="20" applyNumberFormat="1" applyFont="1" applyBorder="1" applyAlignment="1">
      <alignment horizontal="right" vertical="center"/>
      <protection/>
    </xf>
    <xf numFmtId="4" fontId="45" fillId="0" borderId="52" xfId="20" applyNumberFormat="1" applyFont="1" applyBorder="1" applyAlignment="1">
      <alignment horizontal="right" vertical="center"/>
      <protection/>
    </xf>
    <xf numFmtId="3" fontId="45" fillId="0" borderId="40" xfId="20" applyFont="1" applyFill="1" applyBorder="1" applyAlignment="1">
      <alignment horizontal="left" vertical="center" wrapText="1"/>
      <protection/>
    </xf>
    <xf numFmtId="3" fontId="43" fillId="0" borderId="38" xfId="20" applyFont="1" applyBorder="1" applyAlignment="1">
      <alignment horizontal="center" vertical="center"/>
      <protection/>
    </xf>
    <xf numFmtId="3" fontId="45" fillId="0" borderId="38" xfId="20" applyFont="1" applyBorder="1" applyAlignment="1">
      <alignment vertical="center" wrapText="1"/>
      <protection/>
    </xf>
    <xf numFmtId="3" fontId="45" fillId="0" borderId="46" xfId="20" applyFont="1" applyBorder="1" applyAlignment="1">
      <alignment vertical="center" wrapText="1"/>
      <protection/>
    </xf>
    <xf numFmtId="3" fontId="43" fillId="0" borderId="46" xfId="20" applyFont="1" applyBorder="1" applyAlignment="1">
      <alignment vertical="center" wrapText="1"/>
      <protection/>
    </xf>
    <xf numFmtId="3" fontId="43" fillId="0" borderId="39" xfId="20" applyFont="1" applyBorder="1" applyAlignment="1">
      <alignment vertical="center"/>
      <protection/>
    </xf>
    <xf numFmtId="3" fontId="43" fillId="0" borderId="0" xfId="20" applyFont="1" applyBorder="1" applyAlignment="1">
      <alignment vertical="center"/>
      <protection/>
    </xf>
    <xf numFmtId="3" fontId="43" fillId="0" borderId="0" xfId="20" applyFont="1" applyBorder="1" applyAlignment="1">
      <alignment vertical="center" wrapText="1"/>
      <protection/>
    </xf>
    <xf numFmtId="3" fontId="43" fillId="0" borderId="0" xfId="20" applyFont="1" applyAlignment="1">
      <alignment horizontal="center" vertical="center"/>
      <protection/>
    </xf>
    <xf numFmtId="3" fontId="43" fillId="0" borderId="0" xfId="20" applyFont="1" applyBorder="1" applyAlignment="1">
      <alignment vertical="center" wrapText="1" readingOrder="1"/>
      <protection/>
    </xf>
    <xf numFmtId="3" fontId="45" fillId="0" borderId="2" xfId="20" applyFont="1" applyBorder="1" applyAlignment="1">
      <alignment horizontal="center" vertical="center" wrapText="1"/>
      <protection/>
    </xf>
    <xf numFmtId="3" fontId="45" fillId="0" borderId="45" xfId="20" applyFont="1" applyBorder="1" applyAlignment="1">
      <alignment horizontal="center" vertical="center" wrapText="1"/>
      <protection/>
    </xf>
    <xf numFmtId="3" fontId="43" fillId="0" borderId="45" xfId="20" applyFont="1" applyBorder="1" applyAlignment="1">
      <alignment horizontal="center" vertical="center" wrapText="1"/>
      <protection/>
    </xf>
    <xf numFmtId="3" fontId="45" fillId="0" borderId="45" xfId="20" applyFont="1" applyBorder="1" applyAlignment="1">
      <alignment horizontal="left" vertical="center"/>
      <protection/>
    </xf>
    <xf numFmtId="166" fontId="45" fillId="0" borderId="45" xfId="20" applyNumberFormat="1" applyFont="1" applyBorder="1" applyAlignment="1">
      <alignment horizontal="centerContinuous" vertical="center"/>
      <protection/>
    </xf>
    <xf numFmtId="3" fontId="43" fillId="0" borderId="45" xfId="20" applyFont="1" applyBorder="1" applyAlignment="1">
      <alignment horizontal="centerContinuous" vertical="center"/>
      <protection/>
    </xf>
    <xf numFmtId="3" fontId="43" fillId="0" borderId="45" xfId="20" applyFont="1" applyBorder="1" applyAlignment="1">
      <alignment horizontal="centerContinuous" vertical="center" wrapText="1"/>
      <protection/>
    </xf>
    <xf numFmtId="166" fontId="45" fillId="0" borderId="45" xfId="20" applyNumberFormat="1" applyFont="1" applyBorder="1" applyAlignment="1">
      <alignment horizontal="centerContinuous" vertical="center" wrapText="1"/>
      <protection/>
    </xf>
    <xf numFmtId="164" fontId="45" fillId="0" borderId="4" xfId="20" applyNumberFormat="1" applyFont="1" applyBorder="1" applyAlignment="1">
      <alignment horizontal="right" vertical="center"/>
      <protection/>
    </xf>
    <xf numFmtId="4" fontId="45" fillId="0" borderId="4" xfId="20" applyNumberFormat="1" applyFont="1" applyBorder="1" applyAlignment="1">
      <alignment horizontal="right" vertical="center"/>
      <protection/>
    </xf>
    <xf numFmtId="3" fontId="43" fillId="0" borderId="0" xfId="20" applyFont="1" applyBorder="1" applyAlignment="1">
      <alignment horizontal="centerContinuous" vertical="center" wrapText="1"/>
      <protection/>
    </xf>
    <xf numFmtId="3" fontId="45" fillId="0" borderId="38" xfId="20" applyFont="1" applyBorder="1" applyAlignment="1">
      <alignment horizontal="left" vertical="center"/>
      <protection/>
    </xf>
    <xf numFmtId="166" fontId="45" fillId="0" borderId="0" xfId="20" applyNumberFormat="1" applyFont="1" applyBorder="1" applyAlignment="1">
      <alignment horizontal="left" vertical="center" wrapText="1"/>
      <protection/>
    </xf>
    <xf numFmtId="3" fontId="43" fillId="0" borderId="0" xfId="20" applyFont="1" applyFill="1" applyBorder="1" applyAlignment="1">
      <alignment horizontal="left" vertical="center" wrapText="1"/>
      <protection/>
    </xf>
    <xf numFmtId="0" fontId="44" fillId="0" borderId="0" xfId="0" applyFont="1" applyAlignment="1">
      <alignment vertical="center"/>
    </xf>
    <xf numFmtId="3" fontId="45" fillId="0" borderId="0" xfId="20" applyFont="1" applyBorder="1" applyAlignment="1">
      <alignment horizontal="center" vertical="center"/>
      <protection/>
    </xf>
    <xf numFmtId="3" fontId="45" fillId="0" borderId="0" xfId="20" applyFont="1" applyFill="1" applyBorder="1" applyAlignment="1">
      <alignment horizontal="left" vertical="center"/>
      <protection/>
    </xf>
    <xf numFmtId="3" fontId="45" fillId="0" borderId="39" xfId="20" applyFont="1" applyBorder="1" applyAlignment="1">
      <alignment vertical="center"/>
      <protection/>
    </xf>
    <xf numFmtId="3" fontId="45" fillId="0" borderId="0" xfId="20" applyFont="1" applyBorder="1" applyAlignment="1">
      <alignment vertical="center"/>
      <protection/>
    </xf>
    <xf numFmtId="3" fontId="43" fillId="0" borderId="0" xfId="20" applyFont="1" applyAlignment="1">
      <alignment horizontal="left" vertical="center"/>
      <protection/>
    </xf>
    <xf numFmtId="3" fontId="43" fillId="0" borderId="46" xfId="20" applyFont="1" applyBorder="1" applyAlignment="1">
      <alignment horizontal="left" vertical="center" wrapText="1"/>
      <protection/>
    </xf>
    <xf numFmtId="3" fontId="43" fillId="0" borderId="46" xfId="20" applyFont="1" applyBorder="1" applyAlignment="1">
      <alignment horizontal="left" vertical="center"/>
      <protection/>
    </xf>
    <xf numFmtId="3" fontId="43" fillId="0" borderId="38" xfId="20" applyFont="1" applyBorder="1" applyAlignment="1">
      <alignment horizontal="right" vertical="center" wrapText="1"/>
      <protection/>
    </xf>
    <xf numFmtId="4" fontId="43" fillId="0" borderId="46" xfId="20" applyNumberFormat="1" applyFont="1" applyBorder="1" applyAlignment="1">
      <alignment horizontal="right" vertical="center" wrapText="1"/>
      <protection/>
    </xf>
    <xf numFmtId="164" fontId="43" fillId="0" borderId="38" xfId="20" applyNumberFormat="1" applyFont="1" applyFill="1" applyBorder="1" applyAlignment="1">
      <alignment horizontal="right" vertical="center"/>
      <protection/>
    </xf>
    <xf numFmtId="3" fontId="18" fillId="0" borderId="39" xfId="20" applyFont="1" applyBorder="1" applyAlignment="1">
      <alignment horizontal="centerContinuous" vertical="center"/>
      <protection/>
    </xf>
    <xf numFmtId="0" fontId="43" fillId="0" borderId="53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4" fontId="43" fillId="0" borderId="53" xfId="0" applyNumberFormat="1" applyFont="1" applyBorder="1" applyAlignment="1">
      <alignment vertical="center"/>
    </xf>
    <xf numFmtId="166" fontId="18" fillId="0" borderId="45" xfId="20" applyNumberFormat="1" applyFont="1" applyBorder="1" applyAlignment="1">
      <alignment horizontal="centerContinuous" vertical="center"/>
      <protection/>
    </xf>
    <xf numFmtId="164" fontId="16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64" fontId="43" fillId="0" borderId="34" xfId="0" applyNumberFormat="1" applyFont="1" applyBorder="1" applyAlignment="1">
      <alignment horizontal="center" vertical="center" wrapText="1"/>
    </xf>
    <xf numFmtId="169" fontId="43" fillId="0" borderId="34" xfId="0" applyNumberFormat="1" applyFont="1" applyBorder="1" applyAlignment="1">
      <alignment horizontal="center" vertical="center" wrapText="1"/>
    </xf>
    <xf numFmtId="3" fontId="43" fillId="0" borderId="34" xfId="0" applyNumberFormat="1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164" fontId="4" fillId="0" borderId="38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0" fontId="20" fillId="0" borderId="39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164" fontId="43" fillId="0" borderId="38" xfId="0" applyNumberFormat="1" applyFont="1" applyBorder="1" applyAlignment="1">
      <alignment vertical="center"/>
    </xf>
    <xf numFmtId="3" fontId="43" fillId="0" borderId="38" xfId="0" applyNumberFormat="1" applyFont="1" applyBorder="1" applyAlignment="1">
      <alignment vertical="center"/>
    </xf>
    <xf numFmtId="0" fontId="45" fillId="0" borderId="40" xfId="0" applyFont="1" applyBorder="1" applyAlignment="1">
      <alignment horizontal="centerContinuous" vertical="center"/>
    </xf>
    <xf numFmtId="0" fontId="43" fillId="0" borderId="40" xfId="0" applyFont="1" applyBorder="1" applyAlignment="1">
      <alignment horizontal="centerContinuous" vertical="center"/>
    </xf>
    <xf numFmtId="164" fontId="45" fillId="0" borderId="41" xfId="0" applyNumberFormat="1" applyFont="1" applyBorder="1" applyAlignment="1">
      <alignment vertical="center"/>
    </xf>
    <xf numFmtId="0" fontId="43" fillId="0" borderId="38" xfId="0" applyFont="1" applyBorder="1" applyAlignment="1">
      <alignment vertical="center"/>
    </xf>
    <xf numFmtId="0" fontId="45" fillId="0" borderId="38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164" fontId="45" fillId="0" borderId="38" xfId="0" applyNumberFormat="1" applyFont="1" applyBorder="1" applyAlignment="1">
      <alignment vertical="center"/>
    </xf>
    <xf numFmtId="3" fontId="45" fillId="0" borderId="38" xfId="0" applyNumberFormat="1" applyFont="1" applyBorder="1" applyAlignment="1">
      <alignment vertical="center"/>
    </xf>
    <xf numFmtId="0" fontId="45" fillId="0" borderId="0" xfId="0" applyFont="1" applyBorder="1" applyAlignment="1">
      <alignment horizontal="centerContinuous" vertical="center"/>
    </xf>
    <xf numFmtId="0" fontId="43" fillId="0" borderId="0" xfId="0" applyFont="1" applyBorder="1" applyAlignment="1">
      <alignment horizontal="centerContinuous" vertical="center"/>
    </xf>
    <xf numFmtId="164" fontId="45" fillId="0" borderId="43" xfId="0" applyNumberFormat="1" applyFont="1" applyBorder="1" applyAlignment="1">
      <alignment horizontal="right" vertical="center"/>
    </xf>
    <xf numFmtId="4" fontId="45" fillId="0" borderId="43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/>
    </xf>
    <xf numFmtId="164" fontId="45" fillId="0" borderId="38" xfId="0" applyNumberFormat="1" applyFont="1" applyBorder="1" applyAlignment="1">
      <alignment horizontal="right" vertical="center"/>
    </xf>
    <xf numFmtId="3" fontId="45" fillId="0" borderId="38" xfId="0" applyNumberFormat="1" applyFont="1" applyBorder="1" applyAlignment="1">
      <alignment horizontal="right" vertical="center"/>
    </xf>
    <xf numFmtId="164" fontId="43" fillId="0" borderId="38" xfId="0" applyNumberFormat="1" applyFont="1" applyBorder="1" applyAlignment="1">
      <alignment horizontal="right" vertical="center"/>
    </xf>
    <xf numFmtId="0" fontId="45" fillId="0" borderId="42" xfId="0" applyFont="1" applyBorder="1" applyAlignment="1">
      <alignment horizontal="centerContinuous" vertical="center"/>
    </xf>
    <xf numFmtId="0" fontId="43" fillId="0" borderId="42" xfId="0" applyFont="1" applyBorder="1" applyAlignment="1">
      <alignment horizontal="centerContinuous" vertical="center"/>
    </xf>
    <xf numFmtId="164" fontId="45" fillId="0" borderId="43" xfId="0" applyNumberFormat="1" applyFont="1" applyBorder="1" applyAlignment="1">
      <alignment vertical="center"/>
    </xf>
    <xf numFmtId="4" fontId="45" fillId="0" borderId="54" xfId="0" applyNumberFormat="1" applyFont="1" applyBorder="1" applyAlignment="1">
      <alignment horizontal="right" vertical="center"/>
    </xf>
    <xf numFmtId="4" fontId="45" fillId="0" borderId="55" xfId="0" applyNumberFormat="1" applyFont="1" applyBorder="1" applyAlignment="1">
      <alignment horizontal="right" vertical="center"/>
    </xf>
    <xf numFmtId="0" fontId="43" fillId="0" borderId="39" xfId="0" applyFont="1" applyBorder="1" applyAlignment="1">
      <alignment vertical="center"/>
    </xf>
    <xf numFmtId="0" fontId="45" fillId="0" borderId="39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centerContinuous" vertical="center"/>
    </xf>
    <xf numFmtId="0" fontId="43" fillId="0" borderId="6" xfId="0" applyFont="1" applyBorder="1" applyAlignment="1">
      <alignment horizontal="centerContinuous" vertical="center"/>
    </xf>
    <xf numFmtId="164" fontId="45" fillId="0" borderId="1" xfId="0" applyNumberFormat="1" applyFont="1" applyBorder="1" applyAlignment="1">
      <alignment vertical="center"/>
    </xf>
    <xf numFmtId="4" fontId="45" fillId="0" borderId="1" xfId="0" applyNumberFormat="1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20" fillId="0" borderId="38" xfId="19" applyFont="1" applyBorder="1" applyAlignment="1">
      <alignment horizontal="center" vertical="center"/>
      <protection/>
    </xf>
    <xf numFmtId="0" fontId="4" fillId="0" borderId="38" xfId="19" applyFont="1" applyBorder="1" applyAlignment="1">
      <alignment horizontal="center" vertical="center"/>
      <protection/>
    </xf>
    <xf numFmtId="0" fontId="21" fillId="0" borderId="39" xfId="19" applyFont="1" applyBorder="1" applyAlignment="1">
      <alignment horizontal="centerContinuous" vertical="center"/>
      <protection/>
    </xf>
    <xf numFmtId="0" fontId="20" fillId="0" borderId="0" xfId="19" applyFont="1" applyBorder="1" applyAlignment="1">
      <alignment horizontal="centerContinuous" vertical="center"/>
      <protection/>
    </xf>
    <xf numFmtId="0" fontId="4" fillId="0" borderId="0" xfId="19" applyFont="1" applyBorder="1" applyAlignment="1">
      <alignment horizontal="centerContinuous" vertical="center"/>
      <protection/>
    </xf>
    <xf numFmtId="164" fontId="4" fillId="0" borderId="38" xfId="19" applyNumberFormat="1" applyFont="1" applyBorder="1" applyAlignment="1">
      <alignment vertical="center"/>
      <protection/>
    </xf>
    <xf numFmtId="3" fontId="4" fillId="0" borderId="38" xfId="19" applyNumberFormat="1" applyFont="1" applyBorder="1" applyAlignment="1">
      <alignment vertical="center"/>
      <protection/>
    </xf>
    <xf numFmtId="0" fontId="20" fillId="0" borderId="39" xfId="19" applyFont="1" applyBorder="1" applyAlignment="1">
      <alignment horizontal="left" vertical="center"/>
      <protection/>
    </xf>
    <xf numFmtId="0" fontId="20" fillId="0" borderId="0" xfId="19" applyFont="1" applyBorder="1" applyAlignment="1">
      <alignment horizontal="left" vertical="center"/>
      <protection/>
    </xf>
    <xf numFmtId="0" fontId="4" fillId="0" borderId="0" xfId="19" applyFont="1" applyBorder="1" applyAlignment="1">
      <alignment horizontal="left" vertical="center"/>
      <protection/>
    </xf>
    <xf numFmtId="0" fontId="45" fillId="0" borderId="38" xfId="19" applyFont="1" applyBorder="1" applyAlignment="1">
      <alignment horizontal="center" vertical="center"/>
      <protection/>
    </xf>
    <xf numFmtId="0" fontId="43" fillId="0" borderId="38" xfId="19" applyFont="1" applyBorder="1" applyAlignment="1">
      <alignment horizontal="center" vertical="center"/>
      <protection/>
    </xf>
    <xf numFmtId="0" fontId="45" fillId="0" borderId="39" xfId="19" applyFont="1" applyBorder="1" applyAlignment="1">
      <alignment horizontal="left" vertical="center"/>
      <protection/>
    </xf>
    <xf numFmtId="0" fontId="45" fillId="0" borderId="0" xfId="19" applyFont="1" applyBorder="1" applyAlignment="1">
      <alignment horizontal="left" vertical="center"/>
      <protection/>
    </xf>
    <xf numFmtId="0" fontId="43" fillId="0" borderId="0" xfId="19" applyFont="1" applyBorder="1" applyAlignment="1">
      <alignment horizontal="left" vertical="center"/>
      <protection/>
    </xf>
    <xf numFmtId="164" fontId="43" fillId="0" borderId="38" xfId="19" applyNumberFormat="1" applyFont="1" applyBorder="1" applyAlignment="1">
      <alignment vertical="center"/>
      <protection/>
    </xf>
    <xf numFmtId="3" fontId="43" fillId="0" borderId="38" xfId="19" applyNumberFormat="1" applyFont="1" applyBorder="1" applyAlignment="1">
      <alignment vertical="center"/>
      <protection/>
    </xf>
    <xf numFmtId="0" fontId="45" fillId="0" borderId="0" xfId="19" applyFont="1" applyBorder="1" applyAlignment="1">
      <alignment vertical="center"/>
      <protection/>
    </xf>
    <xf numFmtId="164" fontId="45" fillId="0" borderId="43" xfId="19" applyNumberFormat="1" applyFont="1" applyBorder="1" applyAlignment="1">
      <alignment vertical="center"/>
      <protection/>
    </xf>
    <xf numFmtId="164" fontId="45" fillId="0" borderId="38" xfId="19" applyNumberFormat="1" applyFont="1" applyBorder="1" applyAlignment="1">
      <alignment vertical="center"/>
      <protection/>
    </xf>
    <xf numFmtId="3" fontId="45" fillId="0" borderId="38" xfId="19" applyNumberFormat="1" applyFont="1" applyBorder="1" applyAlignment="1">
      <alignment vertical="center"/>
      <protection/>
    </xf>
    <xf numFmtId="164" fontId="45" fillId="0" borderId="41" xfId="19" applyNumberFormat="1" applyFont="1" applyBorder="1" applyAlignment="1">
      <alignment vertical="center"/>
      <protection/>
    </xf>
    <xf numFmtId="165" fontId="43" fillId="0" borderId="38" xfId="0" applyNumberFormat="1" applyFont="1" applyBorder="1" applyAlignment="1">
      <alignment vertical="center"/>
    </xf>
    <xf numFmtId="0" fontId="45" fillId="0" borderId="56" xfId="19" applyFont="1" applyBorder="1" applyAlignment="1">
      <alignment horizontal="left" vertical="center"/>
      <protection/>
    </xf>
    <xf numFmtId="0" fontId="45" fillId="0" borderId="42" xfId="19" applyFont="1" applyBorder="1" applyAlignment="1">
      <alignment horizontal="left" vertical="center"/>
      <protection/>
    </xf>
    <xf numFmtId="0" fontId="43" fillId="0" borderId="42" xfId="19" applyFont="1" applyBorder="1" applyAlignment="1">
      <alignment horizontal="left" vertical="center"/>
      <protection/>
    </xf>
    <xf numFmtId="3" fontId="45" fillId="0" borderId="43" xfId="19" applyNumberFormat="1" applyFont="1" applyBorder="1" applyAlignment="1">
      <alignment vertical="center"/>
      <protection/>
    </xf>
    <xf numFmtId="0" fontId="45" fillId="0" borderId="57" xfId="19" applyFont="1" applyBorder="1" applyAlignment="1">
      <alignment horizontal="left" vertical="center"/>
      <protection/>
    </xf>
    <xf numFmtId="0" fontId="45" fillId="0" borderId="40" xfId="19" applyFont="1" applyBorder="1" applyAlignment="1">
      <alignment horizontal="left" vertical="center"/>
      <protection/>
    </xf>
    <xf numFmtId="0" fontId="43" fillId="0" borderId="40" xfId="19" applyFont="1" applyBorder="1" applyAlignment="1">
      <alignment horizontal="left" vertical="center"/>
      <protection/>
    </xf>
    <xf numFmtId="0" fontId="18" fillId="0" borderId="50" xfId="19" applyFont="1" applyBorder="1" applyAlignment="1">
      <alignment horizontal="center" vertical="center"/>
      <protection/>
    </xf>
    <xf numFmtId="0" fontId="18" fillId="0" borderId="44" xfId="19" applyFont="1" applyBorder="1" applyAlignment="1">
      <alignment horizontal="center" vertical="center"/>
      <protection/>
    </xf>
    <xf numFmtId="0" fontId="16" fillId="0" borderId="44" xfId="19" applyFont="1" applyBorder="1" applyAlignment="1">
      <alignment horizontal="center" vertical="center"/>
      <protection/>
    </xf>
    <xf numFmtId="164" fontId="18" fillId="0" borderId="58" xfId="19" applyNumberFormat="1" applyFont="1" applyBorder="1" applyAlignment="1">
      <alignment vertical="center"/>
      <protection/>
    </xf>
    <xf numFmtId="4" fontId="18" fillId="0" borderId="58" xfId="19" applyNumberFormat="1" applyFont="1" applyBorder="1" applyAlignment="1">
      <alignment vertical="center"/>
      <protection/>
    </xf>
    <xf numFmtId="164" fontId="43" fillId="0" borderId="38" xfId="19" applyNumberFormat="1" applyFont="1" applyBorder="1" applyAlignment="1">
      <alignment vertical="center" wrapText="1"/>
      <protection/>
    </xf>
    <xf numFmtId="0" fontId="45" fillId="0" borderId="38" xfId="19" applyFont="1" applyBorder="1" applyAlignment="1">
      <alignment horizontal="center" vertical="center" wrapText="1"/>
      <protection/>
    </xf>
    <xf numFmtId="0" fontId="43" fillId="0" borderId="38" xfId="19" applyFont="1" applyBorder="1" applyAlignment="1">
      <alignment horizontal="center" vertical="center" wrapText="1"/>
      <protection/>
    </xf>
    <xf numFmtId="0" fontId="45" fillId="0" borderId="0" xfId="19" applyFont="1" applyAlignment="1">
      <alignment horizontal="left" vertical="center"/>
      <protection/>
    </xf>
    <xf numFmtId="0" fontId="43" fillId="0" borderId="0" xfId="19" applyFont="1" applyAlignment="1">
      <alignment horizontal="left" vertical="center"/>
      <protection/>
    </xf>
    <xf numFmtId="0" fontId="45" fillId="0" borderId="59" xfId="19" applyFont="1" applyBorder="1" applyAlignment="1">
      <alignment horizontal="left" vertical="center"/>
      <protection/>
    </xf>
    <xf numFmtId="0" fontId="45" fillId="0" borderId="60" xfId="19" applyFont="1" applyBorder="1" applyAlignment="1">
      <alignment horizontal="left" vertical="center"/>
      <protection/>
    </xf>
    <xf numFmtId="0" fontId="43" fillId="0" borderId="60" xfId="19" applyFont="1" applyBorder="1" applyAlignment="1">
      <alignment horizontal="left" vertical="center"/>
      <protection/>
    </xf>
    <xf numFmtId="164" fontId="43" fillId="0" borderId="38" xfId="19" applyNumberFormat="1" applyFont="1" applyFill="1" applyBorder="1" applyAlignment="1">
      <alignment vertical="center"/>
      <protection/>
    </xf>
    <xf numFmtId="164" fontId="45" fillId="0" borderId="61" xfId="19" applyNumberFormat="1" applyFont="1" applyBorder="1" applyAlignment="1">
      <alignment vertical="center"/>
      <protection/>
    </xf>
    <xf numFmtId="0" fontId="0" fillId="0" borderId="38" xfId="0" applyFont="1" applyBorder="1" applyAlignment="1">
      <alignment/>
    </xf>
    <xf numFmtId="0" fontId="0" fillId="0" borderId="62" xfId="0" applyFont="1" applyBorder="1" applyAlignment="1">
      <alignment/>
    </xf>
    <xf numFmtId="3" fontId="0" fillId="0" borderId="62" xfId="0" applyNumberFormat="1" applyFont="1" applyBorder="1" applyAlignment="1">
      <alignment/>
    </xf>
    <xf numFmtId="0" fontId="16" fillId="0" borderId="63" xfId="19" applyFont="1" applyBorder="1" applyAlignment="1">
      <alignment horizontal="center" vertical="center"/>
      <protection/>
    </xf>
    <xf numFmtId="164" fontId="18" fillId="0" borderId="52" xfId="19" applyNumberFormat="1" applyFont="1" applyBorder="1" applyAlignment="1">
      <alignment vertical="center"/>
      <protection/>
    </xf>
    <xf numFmtId="4" fontId="18" fillId="0" borderId="52" xfId="19" applyNumberFormat="1" applyFont="1" applyBorder="1" applyAlignment="1">
      <alignment vertical="center"/>
      <protection/>
    </xf>
    <xf numFmtId="164" fontId="20" fillId="0" borderId="38" xfId="19" applyNumberFormat="1" applyFont="1" applyBorder="1" applyAlignment="1">
      <alignment vertical="center"/>
      <protection/>
    </xf>
    <xf numFmtId="3" fontId="20" fillId="0" borderId="38" xfId="19" applyNumberFormat="1" applyFont="1" applyBorder="1" applyAlignment="1">
      <alignment vertical="center"/>
      <protection/>
    </xf>
    <xf numFmtId="3" fontId="45" fillId="0" borderId="41" xfId="19" applyNumberFormat="1" applyFont="1" applyBorder="1" applyAlignment="1">
      <alignment vertical="center"/>
      <protection/>
    </xf>
    <xf numFmtId="0" fontId="45" fillId="0" borderId="50" xfId="19" applyFont="1" applyBorder="1" applyAlignment="1">
      <alignment horizontal="center" vertical="center"/>
      <protection/>
    </xf>
    <xf numFmtId="0" fontId="43" fillId="0" borderId="44" xfId="19" applyFont="1" applyBorder="1" applyAlignment="1">
      <alignment horizontal="center" vertical="center"/>
      <protection/>
    </xf>
    <xf numFmtId="0" fontId="45" fillId="0" borderId="44" xfId="19" applyFont="1" applyBorder="1" applyAlignment="1">
      <alignment horizontal="left" vertical="center"/>
      <protection/>
    </xf>
    <xf numFmtId="0" fontId="43" fillId="0" borderId="44" xfId="19" applyFont="1" applyBorder="1" applyAlignment="1">
      <alignment horizontal="left" vertical="center"/>
      <protection/>
    </xf>
    <xf numFmtId="169" fontId="45" fillId="0" borderId="64" xfId="19" applyNumberFormat="1" applyFont="1" applyBorder="1" applyAlignment="1">
      <alignment horizontal="right" vertical="center"/>
      <protection/>
    </xf>
    <xf numFmtId="4" fontId="45" fillId="0" borderId="64" xfId="19" applyNumberFormat="1" applyFont="1" applyBorder="1" applyAlignment="1">
      <alignment horizontal="right" vertical="center"/>
      <protection/>
    </xf>
    <xf numFmtId="0" fontId="43" fillId="0" borderId="0" xfId="19" applyFont="1" applyBorder="1" applyAlignment="1">
      <alignment vertical="center"/>
      <protection/>
    </xf>
    <xf numFmtId="164" fontId="45" fillId="0" borderId="38" xfId="19" applyNumberFormat="1" applyFont="1" applyBorder="1" applyAlignment="1">
      <alignment horizontal="right" vertical="center"/>
      <protection/>
    </xf>
    <xf numFmtId="3" fontId="45" fillId="0" borderId="38" xfId="19" applyNumberFormat="1" applyFont="1" applyBorder="1" applyAlignment="1">
      <alignment horizontal="right" vertical="center"/>
      <protection/>
    </xf>
    <xf numFmtId="0" fontId="43" fillId="0" borderId="0" xfId="19" applyFont="1" applyAlignment="1">
      <alignment vertical="center"/>
      <protection/>
    </xf>
    <xf numFmtId="164" fontId="43" fillId="0" borderId="38" xfId="19" applyNumberFormat="1" applyFont="1" applyBorder="1" applyAlignment="1">
      <alignment horizontal="right" vertical="center"/>
      <protection/>
    </xf>
    <xf numFmtId="3" fontId="43" fillId="0" borderId="38" xfId="19" applyNumberFormat="1" applyFont="1" applyBorder="1" applyAlignment="1">
      <alignment horizontal="right" vertical="center"/>
      <protection/>
    </xf>
    <xf numFmtId="0" fontId="43" fillId="0" borderId="60" xfId="19" applyFont="1" applyBorder="1" applyAlignment="1">
      <alignment vertical="center"/>
      <protection/>
    </xf>
    <xf numFmtId="164" fontId="45" fillId="0" borderId="61" xfId="19" applyNumberFormat="1" applyFont="1" applyBorder="1" applyAlignment="1">
      <alignment horizontal="right" vertical="center"/>
      <protection/>
    </xf>
    <xf numFmtId="4" fontId="45" fillId="0" borderId="65" xfId="20" applyNumberFormat="1" applyFont="1" applyFill="1" applyBorder="1" applyAlignment="1">
      <alignment horizontal="right" vertical="center"/>
      <protection/>
    </xf>
    <xf numFmtId="4" fontId="45" fillId="0" borderId="43" xfId="19" applyNumberFormat="1" applyFont="1" applyBorder="1" applyAlignment="1">
      <alignment vertical="center"/>
      <protection/>
    </xf>
    <xf numFmtId="4" fontId="45" fillId="0" borderId="49" xfId="20" applyNumberFormat="1" applyFont="1" applyFill="1" applyBorder="1" applyAlignment="1">
      <alignment horizontal="right" vertical="center"/>
      <protection/>
    </xf>
    <xf numFmtId="0" fontId="45" fillId="0" borderId="66" xfId="19" applyFont="1" applyBorder="1" applyAlignment="1">
      <alignment horizontal="center" vertical="center"/>
      <protection/>
    </xf>
    <xf numFmtId="0" fontId="43" fillId="0" borderId="66" xfId="19" applyFont="1" applyBorder="1" applyAlignment="1">
      <alignment horizontal="center" vertical="center"/>
      <protection/>
    </xf>
    <xf numFmtId="164" fontId="45" fillId="0" borderId="52" xfId="19" applyNumberFormat="1" applyFont="1" applyBorder="1" applyAlignment="1">
      <alignment vertical="center"/>
      <protection/>
    </xf>
    <xf numFmtId="4" fontId="45" fillId="0" borderId="52" xfId="19" applyNumberFormat="1" applyFont="1" applyBorder="1" applyAlignment="1">
      <alignment vertical="center"/>
      <protection/>
    </xf>
    <xf numFmtId="0" fontId="20" fillId="0" borderId="67" xfId="19" applyFont="1" applyBorder="1" applyAlignment="1">
      <alignment horizontal="center" vertical="center"/>
      <protection/>
    </xf>
    <xf numFmtId="0" fontId="4" fillId="0" borderId="67" xfId="19" applyFont="1" applyBorder="1" applyAlignment="1">
      <alignment horizontal="center" vertical="center"/>
      <protection/>
    </xf>
    <xf numFmtId="0" fontId="43" fillId="0" borderId="40" xfId="19" applyFont="1" applyBorder="1" applyAlignment="1">
      <alignment vertical="center"/>
      <protection/>
    </xf>
    <xf numFmtId="164" fontId="45" fillId="0" borderId="41" xfId="19" applyNumberFormat="1" applyFont="1" applyBorder="1" applyAlignment="1">
      <alignment horizontal="right" vertical="center"/>
      <protection/>
    </xf>
    <xf numFmtId="0" fontId="45" fillId="0" borderId="67" xfId="19" applyFont="1" applyBorder="1" applyAlignment="1">
      <alignment horizontal="center" vertical="center"/>
      <protection/>
    </xf>
    <xf numFmtId="0" fontId="43" fillId="0" borderId="67" xfId="19" applyFont="1" applyBorder="1" applyAlignment="1">
      <alignment horizontal="center" vertical="center"/>
      <protection/>
    </xf>
    <xf numFmtId="0" fontId="45" fillId="0" borderId="68" xfId="19" applyFont="1" applyBorder="1" applyAlignment="1">
      <alignment vertical="center"/>
      <protection/>
    </xf>
    <xf numFmtId="0" fontId="45" fillId="0" borderId="68" xfId="19" applyFont="1" applyBorder="1" applyAlignment="1">
      <alignment horizontal="left" vertical="center"/>
      <protection/>
    </xf>
    <xf numFmtId="164" fontId="45" fillId="0" borderId="67" xfId="19" applyNumberFormat="1" applyFont="1" applyBorder="1" applyAlignment="1">
      <alignment vertical="center"/>
      <protection/>
    </xf>
    <xf numFmtId="3" fontId="45" fillId="0" borderId="67" xfId="19" applyNumberFormat="1" applyFont="1" applyBorder="1" applyAlignment="1">
      <alignment vertical="center"/>
      <protection/>
    </xf>
    <xf numFmtId="0" fontId="45" fillId="0" borderId="69" xfId="19" applyFont="1" applyBorder="1" applyAlignment="1">
      <alignment horizontal="center" vertical="center"/>
      <protection/>
    </xf>
    <xf numFmtId="0" fontId="43" fillId="0" borderId="69" xfId="19" applyFont="1" applyBorder="1" applyAlignment="1">
      <alignment horizontal="center" vertical="center"/>
      <protection/>
    </xf>
    <xf numFmtId="0" fontId="45" fillId="0" borderId="17" xfId="19" applyFont="1" applyBorder="1" applyAlignment="1">
      <alignment vertical="center"/>
      <protection/>
    </xf>
    <xf numFmtId="0" fontId="45" fillId="0" borderId="17" xfId="19" applyFont="1" applyBorder="1" applyAlignment="1">
      <alignment horizontal="left" vertical="center"/>
      <protection/>
    </xf>
    <xf numFmtId="0" fontId="45" fillId="0" borderId="6" xfId="19" applyFont="1" applyBorder="1" applyAlignment="1">
      <alignment horizontal="center" vertical="center"/>
      <protection/>
    </xf>
    <xf numFmtId="164" fontId="45" fillId="0" borderId="69" xfId="19" applyNumberFormat="1" applyFont="1" applyBorder="1" applyAlignment="1">
      <alignment vertical="center"/>
      <protection/>
    </xf>
    <xf numFmtId="3" fontId="45" fillId="0" borderId="69" xfId="19" applyNumberFormat="1" applyFont="1" applyBorder="1" applyAlignment="1">
      <alignment vertical="center"/>
      <protection/>
    </xf>
    <xf numFmtId="0" fontId="20" fillId="0" borderId="5" xfId="19" applyFont="1" applyBorder="1" applyAlignment="1">
      <alignment horizontal="center" vertical="center"/>
      <protection/>
    </xf>
    <xf numFmtId="0" fontId="20" fillId="0" borderId="6" xfId="19" applyFont="1" applyBorder="1" applyAlignment="1">
      <alignment horizontal="center" vertical="center"/>
      <protection/>
    </xf>
    <xf numFmtId="0" fontId="4" fillId="0" borderId="6" xfId="19" applyFont="1" applyBorder="1" applyAlignment="1">
      <alignment horizontal="center" vertical="center"/>
      <protection/>
    </xf>
    <xf numFmtId="0" fontId="45" fillId="0" borderId="6" xfId="19" applyFont="1" applyBorder="1" applyAlignment="1">
      <alignment horizontal="left" vertical="center"/>
      <protection/>
    </xf>
    <xf numFmtId="0" fontId="20" fillId="0" borderId="6" xfId="19" applyFont="1" applyBorder="1" applyAlignment="1">
      <alignment horizontal="left" vertical="center"/>
      <protection/>
    </xf>
    <xf numFmtId="0" fontId="4" fillId="0" borderId="6" xfId="19" applyFont="1" applyBorder="1" applyAlignment="1">
      <alignment horizontal="left" vertical="center"/>
      <protection/>
    </xf>
    <xf numFmtId="0" fontId="45" fillId="0" borderId="6" xfId="19" applyFont="1" applyBorder="1" applyAlignment="1">
      <alignment vertical="center"/>
      <protection/>
    </xf>
    <xf numFmtId="164" fontId="45" fillId="0" borderId="1" xfId="19" applyNumberFormat="1" applyFont="1" applyBorder="1" applyAlignment="1">
      <alignment vertical="center"/>
      <protection/>
    </xf>
    <xf numFmtId="4" fontId="45" fillId="0" borderId="1" xfId="19" applyNumberFormat="1" applyFont="1" applyBorder="1" applyAlignment="1">
      <alignment vertical="center"/>
      <protection/>
    </xf>
    <xf numFmtId="0" fontId="20" fillId="0" borderId="0" xfId="19" applyFont="1" applyBorder="1" applyAlignment="1">
      <alignment vertical="center"/>
      <protection/>
    </xf>
    <xf numFmtId="0" fontId="21" fillId="0" borderId="0" xfId="19" applyFont="1" applyBorder="1" applyAlignment="1">
      <alignment horizontal="centerContinuous" vertical="center"/>
      <protection/>
    </xf>
    <xf numFmtId="0" fontId="45" fillId="0" borderId="5" xfId="19" applyFont="1" applyBorder="1" applyAlignment="1">
      <alignment horizontal="center" vertical="center"/>
      <protection/>
    </xf>
    <xf numFmtId="0" fontId="43" fillId="0" borderId="6" xfId="19" applyFont="1" applyBorder="1" applyAlignment="1">
      <alignment horizontal="center" vertical="center"/>
      <protection/>
    </xf>
    <xf numFmtId="0" fontId="43" fillId="0" borderId="6" xfId="19" applyFont="1" applyBorder="1" applyAlignment="1">
      <alignment horizontal="left" vertical="center"/>
      <protection/>
    </xf>
    <xf numFmtId="0" fontId="43" fillId="0" borderId="0" xfId="0" applyFont="1" applyAlignment="1">
      <alignment/>
    </xf>
    <xf numFmtId="0" fontId="45" fillId="0" borderId="70" xfId="19" applyFont="1" applyBorder="1" applyAlignment="1">
      <alignment horizontal="center" vertical="center"/>
      <protection/>
    </xf>
    <xf numFmtId="0" fontId="43" fillId="0" borderId="70" xfId="19" applyFont="1" applyBorder="1" applyAlignment="1">
      <alignment horizontal="center" vertical="center"/>
      <protection/>
    </xf>
    <xf numFmtId="164" fontId="45" fillId="0" borderId="70" xfId="19" applyNumberFormat="1" applyFont="1" applyBorder="1" applyAlignment="1">
      <alignment vertical="center"/>
      <protection/>
    </xf>
    <xf numFmtId="3" fontId="45" fillId="0" borderId="70" xfId="19" applyNumberFormat="1" applyFont="1" applyBorder="1" applyAlignment="1">
      <alignment vertical="center"/>
      <protection/>
    </xf>
    <xf numFmtId="0" fontId="43" fillId="0" borderId="0" xfId="19" applyFont="1" applyBorder="1" applyAlignment="1">
      <alignment horizontal="left" vertical="center" wrapText="1"/>
      <protection/>
    </xf>
    <xf numFmtId="165" fontId="43" fillId="0" borderId="38" xfId="0" applyNumberFormat="1" applyFont="1" applyBorder="1" applyAlignment="1">
      <alignment horizontal="right" vertical="center"/>
    </xf>
    <xf numFmtId="0" fontId="45" fillId="0" borderId="71" xfId="19" applyFont="1" applyBorder="1" applyAlignment="1">
      <alignment horizontal="left" vertical="center"/>
      <protection/>
    </xf>
    <xf numFmtId="3" fontId="45" fillId="0" borderId="71" xfId="19" applyNumberFormat="1" applyFont="1" applyBorder="1" applyAlignment="1">
      <alignment horizontal="right" vertical="center"/>
      <protection/>
    </xf>
    <xf numFmtId="0" fontId="45" fillId="0" borderId="46" xfId="19" applyFont="1" applyBorder="1" applyAlignment="1">
      <alignment horizontal="left" vertical="center"/>
      <protection/>
    </xf>
    <xf numFmtId="0" fontId="45" fillId="0" borderId="46" xfId="19" applyFont="1" applyBorder="1" applyAlignment="1">
      <alignment horizontal="right" vertical="center"/>
      <protection/>
    </xf>
    <xf numFmtId="3" fontId="45" fillId="0" borderId="46" xfId="19" applyNumberFormat="1" applyFont="1" applyBorder="1" applyAlignment="1">
      <alignment horizontal="right" vertical="center"/>
      <protection/>
    </xf>
    <xf numFmtId="0" fontId="43" fillId="0" borderId="46" xfId="19" applyFont="1" applyBorder="1" applyAlignment="1">
      <alignment horizontal="left" vertical="center"/>
      <protection/>
    </xf>
    <xf numFmtId="164" fontId="45" fillId="0" borderId="46" xfId="19" applyNumberFormat="1" applyFont="1" applyBorder="1" applyAlignment="1">
      <alignment horizontal="right" vertical="center"/>
      <protection/>
    </xf>
    <xf numFmtId="0" fontId="45" fillId="0" borderId="38" xfId="19" applyFont="1" applyBorder="1" applyAlignment="1">
      <alignment horizontal="right" vertical="center"/>
      <protection/>
    </xf>
    <xf numFmtId="0" fontId="45" fillId="0" borderId="55" xfId="19" applyFont="1" applyBorder="1" applyAlignment="1">
      <alignment horizontal="right" vertical="center"/>
      <protection/>
    </xf>
    <xf numFmtId="0" fontId="45" fillId="0" borderId="62" xfId="19" applyFont="1" applyBorder="1" applyAlignment="1">
      <alignment horizontal="right" vertical="center"/>
      <protection/>
    </xf>
    <xf numFmtId="0" fontId="45" fillId="0" borderId="71" xfId="0" applyFont="1" applyBorder="1" applyAlignment="1">
      <alignment horizontal="center" vertical="center"/>
    </xf>
    <xf numFmtId="0" fontId="45" fillId="0" borderId="0" xfId="19" applyFont="1" applyBorder="1" applyAlignment="1" quotePrefix="1">
      <alignment vertical="center"/>
      <protection/>
    </xf>
    <xf numFmtId="0" fontId="20" fillId="0" borderId="38" xfId="19" applyFont="1" applyBorder="1" applyAlignment="1">
      <alignment horizontal="center" vertical="center" wrapText="1"/>
      <protection/>
    </xf>
    <xf numFmtId="0" fontId="4" fillId="0" borderId="38" xfId="19" applyFont="1" applyBorder="1" applyAlignment="1">
      <alignment horizontal="center" vertical="center" wrapText="1"/>
      <protection/>
    </xf>
    <xf numFmtId="0" fontId="47" fillId="0" borderId="38" xfId="19" applyFont="1" applyBorder="1" applyAlignment="1">
      <alignment horizontal="center" vertical="center" wrapText="1"/>
      <protection/>
    </xf>
    <xf numFmtId="3" fontId="45" fillId="0" borderId="1" xfId="19" applyNumberFormat="1" applyFont="1" applyBorder="1" applyAlignment="1">
      <alignment vertical="center"/>
      <protection/>
    </xf>
    <xf numFmtId="0" fontId="45" fillId="0" borderId="0" xfId="19" applyFont="1" applyAlignment="1">
      <alignment vertical="center"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64" fontId="45" fillId="0" borderId="38" xfId="19" applyNumberFormat="1" applyFont="1" applyBorder="1" applyAlignment="1">
      <alignment vertical="center"/>
      <protection/>
    </xf>
    <xf numFmtId="165" fontId="45" fillId="0" borderId="1" xfId="19" applyNumberFormat="1" applyFont="1" applyBorder="1" applyAlignment="1">
      <alignment horizontal="right" vertical="center"/>
      <protection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4" fontId="4" fillId="0" borderId="0" xfId="0" applyNumberFormat="1" applyFont="1" applyAlignment="1">
      <alignment horizontal="left" vertical="center" wrapText="1"/>
    </xf>
    <xf numFmtId="4" fontId="4" fillId="0" borderId="0" xfId="0" applyNumberFormat="1" applyFont="1" applyAlignment="1">
      <alignment horizontal="left" vertical="center"/>
    </xf>
    <xf numFmtId="0" fontId="47" fillId="0" borderId="1" xfId="0" applyFont="1" applyBorder="1" applyAlignment="1">
      <alignment horizontal="center" vertical="center" wrapText="1"/>
    </xf>
    <xf numFmtId="164" fontId="47" fillId="0" borderId="1" xfId="0" applyNumberFormat="1" applyFont="1" applyBorder="1" applyAlignment="1">
      <alignment horizontal="center" vertical="center" wrapText="1"/>
    </xf>
    <xf numFmtId="169" fontId="47" fillId="0" borderId="1" xfId="0" applyNumberFormat="1" applyFont="1" applyBorder="1" applyAlignment="1">
      <alignment horizontal="center" vertical="center" wrapText="1"/>
    </xf>
    <xf numFmtId="4" fontId="47" fillId="0" borderId="1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9" fillId="0" borderId="72" xfId="0" applyFont="1" applyBorder="1" applyAlignment="1">
      <alignment vertical="center" wrapText="1"/>
    </xf>
    <xf numFmtId="3" fontId="49" fillId="0" borderId="73" xfId="0" applyNumberFormat="1" applyFont="1" applyBorder="1" applyAlignment="1">
      <alignment vertical="center"/>
    </xf>
    <xf numFmtId="4" fontId="49" fillId="0" borderId="74" xfId="0" applyNumberFormat="1" applyFont="1" applyBorder="1" applyAlignment="1">
      <alignment vertical="center"/>
    </xf>
    <xf numFmtId="0" fontId="49" fillId="0" borderId="75" xfId="0" applyFont="1" applyBorder="1" applyAlignment="1">
      <alignment horizontal="left" vertical="center" wrapText="1"/>
    </xf>
    <xf numFmtId="164" fontId="49" fillId="0" borderId="73" xfId="0" applyNumberFormat="1" applyFont="1" applyBorder="1" applyAlignment="1">
      <alignment horizontal="right" vertical="center"/>
    </xf>
    <xf numFmtId="0" fontId="49" fillId="0" borderId="76" xfId="0" applyFont="1" applyBorder="1" applyAlignment="1">
      <alignment vertical="center" wrapText="1"/>
    </xf>
    <xf numFmtId="164" fontId="49" fillId="0" borderId="77" xfId="0" applyNumberFormat="1" applyFont="1" applyBorder="1" applyAlignment="1">
      <alignment horizontal="right" vertical="center" wrapText="1"/>
    </xf>
    <xf numFmtId="169" fontId="49" fillId="0" borderId="77" xfId="0" applyNumberFormat="1" applyFont="1" applyBorder="1" applyAlignment="1">
      <alignment horizontal="right" vertical="center" wrapText="1"/>
    </xf>
    <xf numFmtId="4" fontId="49" fillId="0" borderId="78" xfId="0" applyNumberFormat="1" applyFont="1" applyBorder="1" applyAlignment="1">
      <alignment horizontal="right" vertical="center" wrapText="1"/>
    </xf>
    <xf numFmtId="0" fontId="49" fillId="0" borderId="79" xfId="0" applyFont="1" applyBorder="1" applyAlignment="1">
      <alignment horizontal="left" vertical="center" wrapText="1"/>
    </xf>
    <xf numFmtId="164" fontId="49" fillId="0" borderId="77" xfId="0" applyNumberFormat="1" applyFont="1" applyBorder="1" applyAlignment="1">
      <alignment horizontal="right" vertical="center"/>
    </xf>
    <xf numFmtId="169" fontId="49" fillId="0" borderId="77" xfId="0" applyNumberFormat="1" applyFont="1" applyBorder="1" applyAlignment="1">
      <alignment horizontal="right" vertical="center"/>
    </xf>
    <xf numFmtId="4" fontId="49" fillId="0" borderId="78" xfId="0" applyNumberFormat="1" applyFont="1" applyBorder="1" applyAlignment="1">
      <alignment vertical="center"/>
    </xf>
    <xf numFmtId="0" fontId="49" fillId="0" borderId="80" xfId="0" applyFont="1" applyBorder="1" applyAlignment="1">
      <alignment vertical="center" wrapText="1"/>
    </xf>
    <xf numFmtId="164" fontId="49" fillId="0" borderId="81" xfId="0" applyNumberFormat="1" applyFont="1" applyBorder="1" applyAlignment="1">
      <alignment horizontal="right" vertical="center" wrapText="1"/>
    </xf>
    <xf numFmtId="169" fontId="49" fillId="0" borderId="81" xfId="0" applyNumberFormat="1" applyFont="1" applyBorder="1" applyAlignment="1">
      <alignment horizontal="right" vertical="center" wrapText="1"/>
    </xf>
    <xf numFmtId="0" fontId="50" fillId="0" borderId="79" xfId="0" applyFont="1" applyBorder="1" applyAlignment="1">
      <alignment horizontal="left" vertical="center" wrapText="1"/>
    </xf>
    <xf numFmtId="164" fontId="50" fillId="0" borderId="77" xfId="0" applyNumberFormat="1" applyFont="1" applyBorder="1" applyAlignment="1">
      <alignment horizontal="right" vertical="center"/>
    </xf>
    <xf numFmtId="4" fontId="50" fillId="0" borderId="78" xfId="0" applyNumberFormat="1" applyFont="1" applyBorder="1" applyAlignment="1">
      <alignment vertical="center"/>
    </xf>
    <xf numFmtId="0" fontId="49" fillId="0" borderId="79" xfId="0" applyFont="1" applyBorder="1" applyAlignment="1">
      <alignment vertical="center" wrapText="1"/>
    </xf>
    <xf numFmtId="164" fontId="49" fillId="0" borderId="77" xfId="0" applyNumberFormat="1" applyFont="1" applyBorder="1" applyAlignment="1">
      <alignment vertical="center"/>
    </xf>
    <xf numFmtId="0" fontId="49" fillId="0" borderId="79" xfId="0" applyFont="1" applyBorder="1" applyAlignment="1">
      <alignment vertical="center"/>
    </xf>
    <xf numFmtId="0" fontId="50" fillId="0" borderId="80" xfId="0" applyFont="1" applyBorder="1" applyAlignment="1">
      <alignment vertical="center" wrapText="1"/>
    </xf>
    <xf numFmtId="164" fontId="50" fillId="0" borderId="81" xfId="0" applyNumberFormat="1" applyFont="1" applyBorder="1" applyAlignment="1">
      <alignment horizontal="right" vertical="center"/>
    </xf>
    <xf numFmtId="4" fontId="50" fillId="0" borderId="78" xfId="0" applyNumberFormat="1" applyFont="1" applyBorder="1" applyAlignment="1">
      <alignment horizontal="right" vertical="center"/>
    </xf>
    <xf numFmtId="4" fontId="49" fillId="0" borderId="78" xfId="0" applyNumberFormat="1" applyFont="1" applyBorder="1" applyAlignment="1">
      <alignment horizontal="right" vertical="center"/>
    </xf>
    <xf numFmtId="0" fontId="5" fillId="0" borderId="79" xfId="0" applyFont="1" applyBorder="1" applyAlignment="1">
      <alignment vertical="center" wrapText="1"/>
    </xf>
    <xf numFmtId="164" fontId="47" fillId="0" borderId="77" xfId="0" applyNumberFormat="1" applyFont="1" applyBorder="1" applyAlignment="1">
      <alignment vertical="center"/>
    </xf>
    <xf numFmtId="4" fontId="47" fillId="0" borderId="78" xfId="0" applyNumberFormat="1" applyFont="1" applyBorder="1" applyAlignment="1">
      <alignment vertical="center"/>
    </xf>
    <xf numFmtId="0" fontId="20" fillId="0" borderId="79" xfId="0" applyFont="1" applyBorder="1" applyAlignment="1">
      <alignment vertical="center" wrapText="1"/>
    </xf>
    <xf numFmtId="164" fontId="20" fillId="0" borderId="77" xfId="0" applyNumberFormat="1" applyFont="1" applyBorder="1" applyAlignment="1">
      <alignment vertical="center"/>
    </xf>
    <xf numFmtId="4" fontId="20" fillId="0" borderId="78" xfId="0" applyNumberFormat="1" applyFont="1" applyBorder="1" applyAlignment="1">
      <alignment vertical="center"/>
    </xf>
    <xf numFmtId="0" fontId="4" fillId="0" borderId="79" xfId="0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4" fontId="4" fillId="0" borderId="78" xfId="0" applyNumberFormat="1" applyFont="1" applyBorder="1" applyAlignment="1">
      <alignment vertical="center"/>
    </xf>
    <xf numFmtId="0" fontId="50" fillId="0" borderId="76" xfId="0" applyFont="1" applyBorder="1" applyAlignment="1">
      <alignment vertical="center" wrapText="1"/>
    </xf>
    <xf numFmtId="164" fontId="20" fillId="0" borderId="77" xfId="0" applyNumberFormat="1" applyFont="1" applyBorder="1" applyAlignment="1">
      <alignment horizontal="right" vertical="center" wrapText="1"/>
    </xf>
    <xf numFmtId="4" fontId="20" fillId="0" borderId="78" xfId="0" applyNumberFormat="1" applyFont="1" applyBorder="1" applyAlignment="1">
      <alignment horizontal="right" vertical="center" wrapText="1"/>
    </xf>
    <xf numFmtId="0" fontId="20" fillId="0" borderId="76" xfId="0" applyFont="1" applyBorder="1" applyAlignment="1">
      <alignment vertical="center" wrapText="1"/>
    </xf>
    <xf numFmtId="164" fontId="20" fillId="0" borderId="77" xfId="0" applyNumberFormat="1" applyFont="1" applyBorder="1" applyAlignment="1">
      <alignment horizontal="right" vertical="center"/>
    </xf>
    <xf numFmtId="4" fontId="20" fillId="0" borderId="78" xfId="0" applyNumberFormat="1" applyFont="1" applyBorder="1" applyAlignment="1">
      <alignment horizontal="right" vertical="center"/>
    </xf>
    <xf numFmtId="0" fontId="20" fillId="0" borderId="76" xfId="0" applyFont="1" applyBorder="1" applyAlignment="1">
      <alignment vertical="center"/>
    </xf>
    <xf numFmtId="0" fontId="49" fillId="0" borderId="76" xfId="0" applyFont="1" applyBorder="1" applyAlignment="1">
      <alignment vertical="center"/>
    </xf>
    <xf numFmtId="164" fontId="51" fillId="0" borderId="77" xfId="0" applyNumberFormat="1" applyFont="1" applyBorder="1" applyAlignment="1">
      <alignment vertical="center"/>
    </xf>
    <xf numFmtId="4" fontId="51" fillId="0" borderId="78" xfId="0" applyNumberFormat="1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51" fillId="0" borderId="76" xfId="0" applyFont="1" applyBorder="1" applyAlignment="1">
      <alignment vertical="center" wrapText="1"/>
    </xf>
    <xf numFmtId="164" fontId="51" fillId="0" borderId="77" xfId="0" applyNumberFormat="1" applyFont="1" applyBorder="1" applyAlignment="1">
      <alignment horizontal="right" vertical="center"/>
    </xf>
    <xf numFmtId="4" fontId="51" fillId="0" borderId="78" xfId="0" applyNumberFormat="1" applyFont="1" applyBorder="1" applyAlignment="1">
      <alignment horizontal="right" vertical="center"/>
    </xf>
    <xf numFmtId="0" fontId="51" fillId="0" borderId="79" xfId="0" applyFont="1" applyBorder="1" applyAlignment="1">
      <alignment vertical="center" wrapText="1"/>
    </xf>
    <xf numFmtId="0" fontId="5" fillId="0" borderId="79" xfId="0" applyFont="1" applyBorder="1" applyAlignment="1">
      <alignment horizontal="left" vertical="center" wrapText="1"/>
    </xf>
    <xf numFmtId="164" fontId="47" fillId="0" borderId="77" xfId="0" applyNumberFormat="1" applyFont="1" applyBorder="1" applyAlignment="1">
      <alignment horizontal="left" vertical="center" wrapText="1"/>
    </xf>
    <xf numFmtId="169" fontId="51" fillId="0" borderId="77" xfId="0" applyNumberFormat="1" applyFont="1" applyBorder="1" applyAlignment="1">
      <alignment horizontal="right" vertical="center"/>
    </xf>
    <xf numFmtId="0" fontId="20" fillId="0" borderId="82" xfId="0" applyFont="1" applyBorder="1" applyAlignment="1">
      <alignment vertical="center" wrapText="1"/>
    </xf>
    <xf numFmtId="164" fontId="20" fillId="0" borderId="83" xfId="0" applyNumberFormat="1" applyFont="1" applyBorder="1" applyAlignment="1">
      <alignment horizontal="right" vertical="center"/>
    </xf>
    <xf numFmtId="4" fontId="20" fillId="0" borderId="84" xfId="0" applyNumberFormat="1" applyFont="1" applyBorder="1" applyAlignment="1">
      <alignment horizontal="right" vertical="center"/>
    </xf>
    <xf numFmtId="0" fontId="5" fillId="0" borderId="85" xfId="0" applyFont="1" applyBorder="1" applyAlignment="1">
      <alignment horizontal="left" vertical="center" wrapText="1"/>
    </xf>
    <xf numFmtId="164" fontId="47" fillId="0" borderId="86" xfId="0" applyNumberFormat="1" applyFont="1" applyBorder="1" applyAlignment="1">
      <alignment horizontal="left" vertical="center" wrapText="1"/>
    </xf>
    <xf numFmtId="169" fontId="51" fillId="0" borderId="86" xfId="0" applyNumberFormat="1" applyFont="1" applyBorder="1" applyAlignment="1">
      <alignment horizontal="right" vertical="center"/>
    </xf>
    <xf numFmtId="4" fontId="51" fillId="0" borderId="84" xfId="0" applyNumberFormat="1" applyFont="1" applyBorder="1" applyAlignment="1">
      <alignment horizontal="right" vertical="center"/>
    </xf>
    <xf numFmtId="164" fontId="20" fillId="0" borderId="4" xfId="0" applyNumberFormat="1" applyFont="1" applyBorder="1" applyAlignment="1">
      <alignment horizontal="right" vertical="center" wrapText="1"/>
    </xf>
    <xf numFmtId="4" fontId="20" fillId="0" borderId="4" xfId="0" applyNumberFormat="1" applyFont="1" applyBorder="1" applyAlignment="1">
      <alignment horizontal="right" vertical="center" wrapText="1"/>
    </xf>
    <xf numFmtId="164" fontId="20" fillId="0" borderId="4" xfId="0" applyNumberFormat="1" applyFont="1" applyBorder="1" applyAlignment="1">
      <alignment vertical="center"/>
    </xf>
    <xf numFmtId="4" fontId="20" fillId="0" borderId="4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164" fontId="20" fillId="0" borderId="0" xfId="0" applyNumberFormat="1" applyFont="1" applyAlignment="1">
      <alignment vertical="center"/>
    </xf>
    <xf numFmtId="4" fontId="20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 wrapText="1"/>
    </xf>
    <xf numFmtId="3" fontId="52" fillId="0" borderId="0" xfId="0" applyNumberFormat="1" applyFont="1" applyBorder="1" applyAlignment="1">
      <alignment vertical="center"/>
    </xf>
    <xf numFmtId="3" fontId="52" fillId="0" borderId="0" xfId="0" applyNumberFormat="1" applyFont="1" applyBorder="1" applyAlignment="1">
      <alignment horizontal="right" vertical="center"/>
    </xf>
    <xf numFmtId="0" fontId="53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/>
    </xf>
    <xf numFmtId="0" fontId="4" fillId="0" borderId="45" xfId="0" applyFont="1" applyBorder="1" applyAlignment="1">
      <alignment horizontal="centerContinuous" vertical="center"/>
    </xf>
    <xf numFmtId="0" fontId="53" fillId="0" borderId="45" xfId="0" applyFont="1" applyBorder="1" applyAlignment="1">
      <alignment horizontal="centerContinuous" vertical="center" wrapText="1"/>
    </xf>
    <xf numFmtId="0" fontId="53" fillId="0" borderId="3" xfId="0" applyFont="1" applyBorder="1" applyAlignment="1">
      <alignment horizontal="centerContinuous" vertical="center" wrapText="1"/>
    </xf>
    <xf numFmtId="3" fontId="53" fillId="0" borderId="4" xfId="0" applyNumberFormat="1" applyFont="1" applyBorder="1" applyAlignment="1">
      <alignment horizontal="center" vertical="center" wrapText="1"/>
    </xf>
    <xf numFmtId="3" fontId="52" fillId="0" borderId="87" xfId="0" applyNumberFormat="1" applyFont="1" applyBorder="1" applyAlignment="1" quotePrefix="1">
      <alignment horizontal="center" vertical="center" wrapText="1"/>
    </xf>
    <xf numFmtId="3" fontId="52" fillId="0" borderId="66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/>
    </xf>
    <xf numFmtId="3" fontId="53" fillId="0" borderId="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3" fontId="11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3" fontId="53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3" fontId="55" fillId="0" borderId="0" xfId="0" applyNumberFormat="1" applyFont="1" applyBorder="1" applyAlignment="1">
      <alignment vertical="center"/>
    </xf>
    <xf numFmtId="3" fontId="53" fillId="0" borderId="0" xfId="0" applyNumberFormat="1" applyFont="1" applyBorder="1" applyAlignment="1">
      <alignment vertical="center"/>
    </xf>
    <xf numFmtId="3" fontId="56" fillId="0" borderId="0" xfId="0" applyNumberFormat="1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 wrapText="1"/>
    </xf>
    <xf numFmtId="3" fontId="56" fillId="0" borderId="0" xfId="0" applyNumberFormat="1" applyFont="1" applyBorder="1" applyAlignment="1">
      <alignment vertical="center"/>
    </xf>
    <xf numFmtId="3" fontId="55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3" fontId="52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3" fontId="56" fillId="0" borderId="0" xfId="0" applyNumberFormat="1" applyFont="1" applyAlignment="1">
      <alignment vertical="center" wrapText="1"/>
    </xf>
    <xf numFmtId="3" fontId="11" fillId="0" borderId="0" xfId="0" applyNumberFormat="1" applyFont="1" applyAlignment="1">
      <alignment vertical="center" wrapText="1"/>
    </xf>
    <xf numFmtId="0" fontId="52" fillId="0" borderId="0" xfId="0" applyFont="1" applyBorder="1" applyAlignment="1" quotePrefix="1">
      <alignment vertical="center" wrapText="1"/>
    </xf>
    <xf numFmtId="3" fontId="52" fillId="0" borderId="0" xfId="0" applyNumberFormat="1" applyFont="1" applyAlignment="1">
      <alignment vertical="center"/>
    </xf>
    <xf numFmtId="0" fontId="5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52" fillId="0" borderId="0" xfId="0" applyFont="1" applyAlignment="1" quotePrefix="1">
      <alignment vertical="center" wrapText="1"/>
    </xf>
    <xf numFmtId="0" fontId="11" fillId="0" borderId="0" xfId="0" applyFont="1" applyAlignment="1" quotePrefix="1">
      <alignment vertical="center" wrapText="1"/>
    </xf>
    <xf numFmtId="0" fontId="11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Alignment="1" quotePrefix="1">
      <alignment vertical="center" wrapText="1"/>
    </xf>
    <xf numFmtId="3" fontId="56" fillId="0" borderId="0" xfId="0" applyNumberFormat="1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3" fontId="58" fillId="0" borderId="45" xfId="0" applyNumberFormat="1" applyFont="1" applyBorder="1" applyAlignment="1">
      <alignment vertical="center"/>
    </xf>
    <xf numFmtId="3" fontId="57" fillId="0" borderId="4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58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vertical="center" wrapText="1"/>
    </xf>
    <xf numFmtId="0" fontId="1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/>
    </xf>
    <xf numFmtId="0" fontId="52" fillId="0" borderId="0" xfId="0" applyFont="1" applyAlignment="1" quotePrefix="1">
      <alignment vertical="center" wrapText="1"/>
    </xf>
    <xf numFmtId="3" fontId="52" fillId="0" borderId="0" xfId="0" applyNumberFormat="1" applyFont="1" applyAlignment="1">
      <alignment vertical="center"/>
    </xf>
    <xf numFmtId="3" fontId="61" fillId="0" borderId="45" xfId="0" applyNumberFormat="1" applyFont="1" applyBorder="1" applyAlignment="1">
      <alignment vertical="center"/>
    </xf>
    <xf numFmtId="3" fontId="61" fillId="0" borderId="3" xfId="0" applyNumberFormat="1" applyFont="1" applyBorder="1" applyAlignment="1">
      <alignment vertical="center"/>
    </xf>
    <xf numFmtId="3" fontId="60" fillId="0" borderId="4" xfId="0" applyNumberFormat="1" applyFont="1" applyBorder="1" applyAlignment="1">
      <alignment vertical="center"/>
    </xf>
    <xf numFmtId="3" fontId="61" fillId="0" borderId="0" xfId="0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 vertical="center" wrapText="1"/>
    </xf>
    <xf numFmtId="3" fontId="52" fillId="0" borderId="0" xfId="0" applyNumberFormat="1" applyFont="1" applyAlignment="1">
      <alignment/>
    </xf>
    <xf numFmtId="0" fontId="52" fillId="0" borderId="0" xfId="0" applyFont="1" applyAlignment="1">
      <alignment/>
    </xf>
    <xf numFmtId="0" fontId="54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3" fontId="34" fillId="0" borderId="0" xfId="0" applyNumberFormat="1" applyFont="1" applyAlignment="1">
      <alignment vertical="center"/>
    </xf>
    <xf numFmtId="0" fontId="34" fillId="0" borderId="0" xfId="0" applyFont="1" applyAlignment="1">
      <alignment horizontal="right" vertical="center"/>
    </xf>
    <xf numFmtId="0" fontId="31" fillId="0" borderId="88" xfId="0" applyFont="1" applyBorder="1" applyAlignment="1">
      <alignment horizontal="center" vertical="center"/>
    </xf>
    <xf numFmtId="3" fontId="31" fillId="0" borderId="88" xfId="0" applyNumberFormat="1" applyFont="1" applyBorder="1" applyAlignment="1">
      <alignment horizontal="center" vertical="center" wrapText="1"/>
    </xf>
    <xf numFmtId="0" fontId="34" fillId="0" borderId="89" xfId="0" applyFont="1" applyBorder="1" applyAlignment="1">
      <alignment vertical="center" wrapText="1"/>
    </xf>
    <xf numFmtId="0" fontId="34" fillId="0" borderId="90" xfId="0" applyFont="1" applyBorder="1" applyAlignment="1">
      <alignment horizontal="center" vertical="center" wrapText="1"/>
    </xf>
    <xf numFmtId="3" fontId="34" fillId="0" borderId="90" xfId="0" applyNumberFormat="1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3" fontId="34" fillId="0" borderId="91" xfId="0" applyNumberFormat="1" applyFont="1" applyBorder="1" applyAlignment="1">
      <alignment vertical="center" wrapText="1"/>
    </xf>
    <xf numFmtId="0" fontId="34" fillId="0" borderId="91" xfId="0" applyFont="1" applyBorder="1" applyAlignment="1">
      <alignment horizontal="center" vertical="center" wrapText="1"/>
    </xf>
    <xf numFmtId="0" fontId="34" fillId="0" borderId="92" xfId="0" applyFont="1" applyBorder="1" applyAlignment="1">
      <alignment horizontal="center" vertical="center" wrapText="1"/>
    </xf>
    <xf numFmtId="0" fontId="34" fillId="0" borderId="93" xfId="0" applyFont="1" applyBorder="1" applyAlignment="1">
      <alignment vertical="center" wrapText="1"/>
    </xf>
    <xf numFmtId="0" fontId="34" fillId="0" borderId="29" xfId="0" applyFont="1" applyBorder="1" applyAlignment="1">
      <alignment vertical="center" wrapText="1"/>
    </xf>
    <xf numFmtId="0" fontId="34" fillId="0" borderId="94" xfId="0" applyFont="1" applyBorder="1" applyAlignment="1">
      <alignment horizontal="center" vertical="center" wrapText="1"/>
    </xf>
    <xf numFmtId="3" fontId="34" fillId="0" borderId="94" xfId="0" applyNumberFormat="1" applyFont="1" applyBorder="1" applyAlignment="1">
      <alignment vertical="center" wrapText="1"/>
    </xf>
    <xf numFmtId="0" fontId="34" fillId="0" borderId="30" xfId="0" applyFont="1" applyBorder="1" applyAlignment="1">
      <alignment horizontal="center" vertical="center" wrapText="1"/>
    </xf>
    <xf numFmtId="3" fontId="31" fillId="0" borderId="4" xfId="0" applyNumberFormat="1" applyFont="1" applyBorder="1" applyAlignment="1">
      <alignment horizontal="right" vertical="center"/>
    </xf>
    <xf numFmtId="3" fontId="43" fillId="0" borderId="95" xfId="0" applyNumberFormat="1" applyFont="1" applyBorder="1" applyAlignment="1">
      <alignment horizontal="center" vertical="center" wrapText="1"/>
    </xf>
    <xf numFmtId="3" fontId="43" fillId="0" borderId="21" xfId="0" applyNumberFormat="1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45" fillId="0" borderId="56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46" fillId="0" borderId="95" xfId="0" applyFont="1" applyBorder="1" applyAlignment="1">
      <alignment horizontal="center" vertical="center" wrapText="1"/>
    </xf>
    <xf numFmtId="3" fontId="4" fillId="0" borderId="95" xfId="20" applyFont="1" applyBorder="1" applyAlignment="1">
      <alignment horizontal="center" vertical="center" wrapText="1"/>
      <protection/>
    </xf>
    <xf numFmtId="3" fontId="4" fillId="0" borderId="32" xfId="20" applyFont="1" applyBorder="1" applyAlignment="1">
      <alignment horizontal="center" vertical="center" wrapText="1"/>
      <protection/>
    </xf>
    <xf numFmtId="3" fontId="42" fillId="0" borderId="4" xfId="20" applyFont="1" applyBorder="1" applyAlignment="1">
      <alignment horizontal="center" vertical="center" wrapText="1"/>
      <protection/>
    </xf>
    <xf numFmtId="3" fontId="42" fillId="0" borderId="2" xfId="20" applyFont="1" applyBorder="1" applyAlignment="1">
      <alignment horizontal="center" vertical="center" wrapText="1"/>
      <protection/>
    </xf>
    <xf numFmtId="169" fontId="43" fillId="0" borderId="95" xfId="0" applyNumberFormat="1" applyFont="1" applyBorder="1" applyAlignment="1">
      <alignment horizontal="center" vertical="center" wrapText="1"/>
    </xf>
    <xf numFmtId="169" fontId="43" fillId="0" borderId="21" xfId="0" applyNumberFormat="1" applyFont="1" applyBorder="1" applyAlignment="1">
      <alignment horizontal="center" vertical="center" wrapText="1"/>
    </xf>
    <xf numFmtId="4" fontId="43" fillId="0" borderId="95" xfId="0" applyNumberFormat="1" applyFont="1" applyBorder="1" applyAlignment="1">
      <alignment horizontal="center" vertical="center" wrapText="1"/>
    </xf>
    <xf numFmtId="4" fontId="43" fillId="0" borderId="21" xfId="0" applyNumberFormat="1" applyFont="1" applyBorder="1" applyAlignment="1">
      <alignment horizontal="center" vertical="center" wrapText="1"/>
    </xf>
    <xf numFmtId="3" fontId="45" fillId="0" borderId="0" xfId="20" applyFont="1" applyFill="1" applyBorder="1" applyAlignment="1">
      <alignment horizontal="left" vertical="center" readingOrder="1"/>
      <protection/>
    </xf>
    <xf numFmtId="3" fontId="45" fillId="0" borderId="46" xfId="20" applyFont="1" applyFill="1" applyBorder="1" applyAlignment="1">
      <alignment horizontal="left" vertical="center" readingOrder="1"/>
      <protection/>
    </xf>
    <xf numFmtId="3" fontId="43" fillId="0" borderId="38" xfId="20" applyFont="1" applyBorder="1" applyAlignment="1">
      <alignment horizontal="center" vertical="center" wrapText="1"/>
      <protection/>
    </xf>
    <xf numFmtId="164" fontId="43" fillId="0" borderId="38" xfId="20" applyNumberFormat="1" applyFont="1" applyBorder="1" applyAlignment="1">
      <alignment horizontal="right" vertical="center"/>
      <protection/>
    </xf>
    <xf numFmtId="3" fontId="45" fillId="0" borderId="50" xfId="20" applyFont="1" applyBorder="1" applyAlignment="1">
      <alignment horizontal="center" vertical="center"/>
      <protection/>
    </xf>
    <xf numFmtId="3" fontId="45" fillId="0" borderId="44" xfId="20" applyFont="1" applyBorder="1" applyAlignment="1">
      <alignment horizontal="center" vertical="center"/>
      <protection/>
    </xf>
    <xf numFmtId="3" fontId="45" fillId="0" borderId="51" xfId="20" applyFont="1" applyBorder="1" applyAlignment="1">
      <alignment horizontal="center" vertical="center"/>
      <protection/>
    </xf>
    <xf numFmtId="3" fontId="45" fillId="0" borderId="39" xfId="20" applyFont="1" applyFill="1" applyBorder="1" applyAlignment="1">
      <alignment horizontal="left" vertical="center" readingOrder="1"/>
      <protection/>
    </xf>
    <xf numFmtId="3" fontId="45" fillId="0" borderId="39" xfId="20" applyFont="1" applyBorder="1" applyAlignment="1">
      <alignment horizontal="left" vertical="center"/>
      <protection/>
    </xf>
    <xf numFmtId="3" fontId="45" fillId="0" borderId="0" xfId="20" applyFont="1" applyBorder="1" applyAlignment="1">
      <alignment horizontal="left" vertical="center"/>
      <protection/>
    </xf>
    <xf numFmtId="3" fontId="45" fillId="0" borderId="46" xfId="20" applyFont="1" applyBorder="1" applyAlignment="1">
      <alignment horizontal="left" vertical="center"/>
      <protection/>
    </xf>
    <xf numFmtId="3" fontId="45" fillId="0" borderId="39" xfId="20" applyFont="1" applyFill="1" applyBorder="1" applyAlignment="1">
      <alignment horizontal="left" vertical="center"/>
      <protection/>
    </xf>
    <xf numFmtId="3" fontId="45" fillId="0" borderId="0" xfId="20" applyFont="1" applyFill="1" applyBorder="1" applyAlignment="1">
      <alignment horizontal="left" vertical="center"/>
      <protection/>
    </xf>
    <xf numFmtId="3" fontId="45" fillId="0" borderId="46" xfId="20" applyFont="1" applyFill="1" applyBorder="1" applyAlignment="1">
      <alignment horizontal="left" vertical="center"/>
      <protection/>
    </xf>
    <xf numFmtId="3" fontId="21" fillId="0" borderId="39" xfId="20" applyFont="1" applyBorder="1" applyAlignment="1">
      <alignment horizontal="center" vertical="center" wrapText="1"/>
      <protection/>
    </xf>
    <xf numFmtId="0" fontId="44" fillId="0" borderId="0" xfId="0" applyFont="1" applyAlignment="1">
      <alignment vertical="center"/>
    </xf>
    <xf numFmtId="0" fontId="44" fillId="0" borderId="46" xfId="0" applyFont="1" applyBorder="1" applyAlignment="1">
      <alignment vertical="center"/>
    </xf>
    <xf numFmtId="0" fontId="44" fillId="0" borderId="39" xfId="0" applyFont="1" applyBorder="1" applyAlignment="1">
      <alignment vertical="center"/>
    </xf>
    <xf numFmtId="0" fontId="45" fillId="0" borderId="39" xfId="0" applyFont="1" applyBorder="1" applyAlignment="1">
      <alignment horizontal="left" vertical="center" readingOrder="1"/>
    </xf>
    <xf numFmtId="0" fontId="45" fillId="0" borderId="0" xfId="0" applyFont="1" applyBorder="1" applyAlignment="1">
      <alignment horizontal="left" vertical="center" readingOrder="1"/>
    </xf>
    <xf numFmtId="0" fontId="45" fillId="0" borderId="46" xfId="0" applyFont="1" applyBorder="1" applyAlignment="1">
      <alignment horizontal="left" vertical="center" readingOrder="1"/>
    </xf>
    <xf numFmtId="0" fontId="45" fillId="0" borderId="0" xfId="19" applyFont="1" applyBorder="1" applyAlignment="1">
      <alignment horizontal="left" vertical="center" wrapText="1"/>
      <protection/>
    </xf>
    <xf numFmtId="0" fontId="45" fillId="0" borderId="46" xfId="19" applyFont="1" applyBorder="1" applyAlignment="1">
      <alignment horizontal="left" vertical="center" wrapText="1"/>
      <protection/>
    </xf>
    <xf numFmtId="0" fontId="18" fillId="0" borderId="63" xfId="19" applyFont="1" applyBorder="1" applyAlignment="1">
      <alignment horizontal="center" vertical="center"/>
      <protection/>
    </xf>
    <xf numFmtId="0" fontId="18" fillId="0" borderId="96" xfId="19" applyFont="1" applyBorder="1" applyAlignment="1">
      <alignment horizontal="center" vertical="center"/>
      <protection/>
    </xf>
    <xf numFmtId="0" fontId="45" fillId="0" borderId="39" xfId="19" applyFont="1" applyBorder="1" applyAlignment="1">
      <alignment horizontal="left" vertical="center" wrapText="1"/>
      <protection/>
    </xf>
    <xf numFmtId="0" fontId="45" fillId="0" borderId="44" xfId="19" applyFont="1" applyBorder="1" applyAlignment="1">
      <alignment horizontal="center" vertical="center"/>
      <protection/>
    </xf>
    <xf numFmtId="0" fontId="45" fillId="0" borderId="51" xfId="19" applyFont="1" applyBorder="1" applyAlignment="1">
      <alignment horizontal="center" vertical="center"/>
      <protection/>
    </xf>
    <xf numFmtId="2" fontId="45" fillId="0" borderId="39" xfId="19" applyNumberFormat="1" applyFont="1" applyBorder="1" applyAlignment="1">
      <alignment horizontal="left" vertical="center" wrapText="1"/>
      <protection/>
    </xf>
    <xf numFmtId="2" fontId="45" fillId="0" borderId="0" xfId="19" applyNumberFormat="1" applyFont="1" applyBorder="1" applyAlignment="1">
      <alignment horizontal="left" vertical="center" wrapText="1"/>
      <protection/>
    </xf>
    <xf numFmtId="2" fontId="45" fillId="0" borderId="46" xfId="19" applyNumberFormat="1" applyFont="1" applyBorder="1" applyAlignment="1">
      <alignment horizontal="left" vertical="center" wrapText="1"/>
      <protection/>
    </xf>
    <xf numFmtId="0" fontId="45" fillId="0" borderId="6" xfId="19" applyFont="1" applyBorder="1" applyAlignment="1">
      <alignment horizontal="center" vertical="center"/>
      <protection/>
    </xf>
    <xf numFmtId="0" fontId="45" fillId="0" borderId="7" xfId="19" applyFont="1" applyBorder="1" applyAlignment="1">
      <alignment horizontal="center" vertical="center"/>
      <protection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60" fillId="0" borderId="2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52" fillId="0" borderId="87" xfId="0" applyFont="1" applyBorder="1" applyAlignment="1" quotePrefix="1">
      <alignment horizontal="center" vertical="center" wrapText="1"/>
    </xf>
    <xf numFmtId="0" fontId="52" fillId="0" borderId="87" xfId="0" applyFont="1" applyBorder="1" applyAlignment="1">
      <alignment horizontal="center" vertical="center" wrapText="1"/>
    </xf>
    <xf numFmtId="0" fontId="57" fillId="0" borderId="2" xfId="0" applyFont="1" applyBorder="1" applyAlignment="1">
      <alignment horizontal="center" vertical="center"/>
    </xf>
    <xf numFmtId="0" fontId="57" fillId="0" borderId="45" xfId="0" applyFont="1" applyBorder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1" fillId="0" borderId="33" xfId="0" applyNumberFormat="1" applyFont="1" applyBorder="1" applyAlignment="1">
      <alignment horizontal="center" vertical="center"/>
    </xf>
    <xf numFmtId="3" fontId="31" fillId="0" borderId="97" xfId="0" applyNumberFormat="1" applyFont="1" applyBorder="1" applyAlignment="1">
      <alignment horizontal="center" vertical="center"/>
    </xf>
    <xf numFmtId="3" fontId="31" fillId="0" borderId="98" xfId="0" applyNumberFormat="1" applyFont="1" applyBorder="1" applyAlignment="1">
      <alignment horizontal="center" vertical="center"/>
    </xf>
    <xf numFmtId="3" fontId="31" fillId="0" borderId="33" xfId="0" applyNumberFormat="1" applyFont="1" applyBorder="1" applyAlignment="1">
      <alignment horizontal="center" vertical="center" wrapText="1"/>
    </xf>
    <xf numFmtId="3" fontId="31" fillId="0" borderId="99" xfId="0" applyNumberFormat="1" applyFont="1" applyBorder="1" applyAlignment="1">
      <alignment horizontal="center" vertical="center" wrapText="1"/>
    </xf>
    <xf numFmtId="3" fontId="31" fillId="0" borderId="97" xfId="0" applyNumberFormat="1" applyFont="1" applyBorder="1" applyAlignment="1">
      <alignment horizontal="center" vertical="center" wrapText="1"/>
    </xf>
    <xf numFmtId="3" fontId="31" fillId="0" borderId="25" xfId="0" applyNumberFormat="1" applyFont="1" applyBorder="1" applyAlignment="1">
      <alignment horizontal="center" vertical="center" wrapText="1"/>
    </xf>
    <xf numFmtId="3" fontId="31" fillId="0" borderId="100" xfId="0" applyNumberFormat="1" applyFont="1" applyBorder="1" applyAlignment="1">
      <alignment horizontal="center" vertical="center"/>
    </xf>
    <xf numFmtId="3" fontId="31" fillId="0" borderId="101" xfId="0" applyNumberFormat="1" applyFont="1" applyBorder="1" applyAlignment="1">
      <alignment horizontal="center" vertical="center"/>
    </xf>
    <xf numFmtId="3" fontId="31" fillId="0" borderId="102" xfId="0" applyNumberFormat="1" applyFont="1" applyBorder="1" applyAlignment="1">
      <alignment horizontal="center" vertical="center"/>
    </xf>
    <xf numFmtId="3" fontId="25" fillId="0" borderId="103" xfId="0" applyNumberFormat="1" applyFont="1" applyBorder="1" applyAlignment="1">
      <alignment horizontal="center" vertical="center"/>
    </xf>
    <xf numFmtId="44" fontId="18" fillId="0" borderId="0" xfId="21" applyFont="1" applyBorder="1" applyAlignment="1">
      <alignment horizontal="justify" vertical="center" wrapText="1"/>
    </xf>
    <xf numFmtId="44" fontId="16" fillId="0" borderId="0" xfId="21" applyFont="1" applyBorder="1" applyAlignment="1">
      <alignment horizontal="justify" vertical="center" wrapText="1"/>
    </xf>
    <xf numFmtId="0" fontId="18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justify" vertical="center" wrapText="1"/>
    </xf>
    <xf numFmtId="0" fontId="18" fillId="0" borderId="104" xfId="0" applyFont="1" applyBorder="1" applyAlignment="1">
      <alignment horizontal="center" vertical="center" wrapText="1"/>
    </xf>
    <xf numFmtId="0" fontId="18" fillId="0" borderId="10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8" fillId="0" borderId="104" xfId="0" applyFont="1" applyBorder="1" applyAlignment="1">
      <alignment horizontal="center" vertical="center"/>
    </xf>
    <xf numFmtId="0" fontId="18" fillId="0" borderId="105" xfId="0" applyFont="1" applyBorder="1" applyAlignment="1">
      <alignment horizontal="center" vertical="center"/>
    </xf>
    <xf numFmtId="0" fontId="18" fillId="0" borderId="106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0" fontId="18" fillId="0" borderId="107" xfId="0" applyFont="1" applyBorder="1" applyAlignment="1">
      <alignment horizontal="center" vertical="center"/>
    </xf>
    <xf numFmtId="0" fontId="18" fillId="0" borderId="95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1" fillId="0" borderId="95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4" xfId="0" applyFont="1" applyBorder="1" applyAlignment="1">
      <alignment horizontal="justify" vertical="center"/>
    </xf>
    <xf numFmtId="0" fontId="34" fillId="0" borderId="108" xfId="0" applyFont="1" applyBorder="1" applyAlignment="1">
      <alignment horizontal="center" vertical="center" wrapText="1"/>
    </xf>
    <xf numFmtId="0" fontId="34" fillId="0" borderId="92" xfId="0" applyFont="1" applyBorder="1" applyAlignment="1">
      <alignment horizontal="center" vertical="center" wrapText="1"/>
    </xf>
    <xf numFmtId="0" fontId="34" fillId="0" borderId="109" xfId="0" applyFont="1" applyBorder="1" applyAlignment="1">
      <alignment horizontal="left" vertical="center" wrapText="1"/>
    </xf>
    <xf numFmtId="0" fontId="34" fillId="0" borderId="110" xfId="0" applyFont="1" applyBorder="1" applyAlignment="1">
      <alignment horizontal="left" vertical="center" wrapText="1"/>
    </xf>
    <xf numFmtId="0" fontId="34" fillId="0" borderId="111" xfId="0" applyFont="1" applyBorder="1" applyAlignment="1">
      <alignment horizontal="center" vertical="center" wrapText="1"/>
    </xf>
    <xf numFmtId="0" fontId="34" fillId="0" borderId="112" xfId="0" applyFont="1" applyBorder="1" applyAlignment="1">
      <alignment horizontal="center" vertical="center" wrapText="1"/>
    </xf>
    <xf numFmtId="0" fontId="62" fillId="0" borderId="0" xfId="0" applyFont="1" applyFill="1" applyAlignment="1">
      <alignment vertical="center"/>
    </xf>
    <xf numFmtId="165" fontId="62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horizontal="right" vertical="center"/>
    </xf>
    <xf numFmtId="0" fontId="63" fillId="0" borderId="0" xfId="0" applyFont="1" applyFill="1" applyAlignment="1">
      <alignment horizontal="center" vertical="center"/>
    </xf>
    <xf numFmtId="165" fontId="62" fillId="0" borderId="0" xfId="0" applyNumberFormat="1" applyFont="1" applyFill="1" applyAlignment="1">
      <alignment horizontal="right" vertical="center"/>
    </xf>
    <xf numFmtId="0" fontId="62" fillId="0" borderId="0" xfId="0" applyFont="1" applyFill="1" applyAlignment="1">
      <alignment horizontal="center" vertical="center"/>
    </xf>
    <xf numFmtId="0" fontId="64" fillId="0" borderId="4" xfId="0" applyFont="1" applyFill="1" applyBorder="1" applyAlignment="1">
      <alignment horizontal="center" vertical="center" wrapText="1"/>
    </xf>
    <xf numFmtId="165" fontId="64" fillId="0" borderId="4" xfId="0" applyNumberFormat="1" applyFont="1" applyFill="1" applyBorder="1" applyAlignment="1">
      <alignment horizontal="center" vertical="center" wrapText="1"/>
    </xf>
    <xf numFmtId="0" fontId="64" fillId="0" borderId="36" xfId="0" applyFont="1" applyFill="1" applyBorder="1" applyAlignment="1">
      <alignment horizontal="center" vertical="center" wrapText="1"/>
    </xf>
    <xf numFmtId="165" fontId="64" fillId="0" borderId="36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vertical="center"/>
    </xf>
    <xf numFmtId="0" fontId="62" fillId="0" borderId="0" xfId="0" applyFont="1" applyFill="1" applyBorder="1" applyAlignment="1" quotePrefix="1">
      <alignment horizontal="center" vertical="center"/>
    </xf>
    <xf numFmtId="165" fontId="62" fillId="0" borderId="0" xfId="0" applyNumberFormat="1" applyFont="1" applyFill="1" applyBorder="1" applyAlignment="1">
      <alignment vertical="center"/>
    </xf>
    <xf numFmtId="165" fontId="62" fillId="0" borderId="0" xfId="0" applyNumberFormat="1" applyFont="1" applyFill="1" applyBorder="1" applyAlignment="1">
      <alignment horizontal="right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113" xfId="0" applyFont="1" applyFill="1" applyBorder="1" applyAlignment="1" quotePrefix="1">
      <alignment horizontal="center" vertical="center"/>
    </xf>
    <xf numFmtId="0" fontId="62" fillId="0" borderId="113" xfId="0" applyFont="1" applyFill="1" applyBorder="1" applyAlignment="1">
      <alignment vertical="center"/>
    </xf>
    <xf numFmtId="165" fontId="62" fillId="0" borderId="113" xfId="0" applyNumberFormat="1" applyFont="1" applyFill="1" applyBorder="1" applyAlignment="1">
      <alignment vertical="center"/>
    </xf>
    <xf numFmtId="0" fontId="64" fillId="0" borderId="4" xfId="0" applyFont="1" applyFill="1" applyBorder="1" applyAlignment="1">
      <alignment horizontal="center" vertical="center"/>
    </xf>
    <xf numFmtId="165" fontId="64" fillId="0" borderId="4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165" fontId="4" fillId="0" borderId="0" xfId="0" applyNumberFormat="1" applyFont="1" applyFill="1" applyAlignment="1">
      <alignment horizontal="right"/>
    </xf>
    <xf numFmtId="0" fontId="20" fillId="0" borderId="4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165" fontId="20" fillId="0" borderId="4" xfId="0" applyNumberFormat="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165" fontId="4" fillId="0" borderId="5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vertical="center"/>
    </xf>
    <xf numFmtId="165" fontId="20" fillId="0" borderId="4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62" fillId="0" borderId="0" xfId="0" applyNumberFormat="1" applyFont="1" applyFill="1" applyAlignment="1">
      <alignment vertical="center"/>
    </xf>
    <xf numFmtId="0" fontId="62" fillId="0" borderId="0" xfId="0" applyFont="1" applyFill="1" applyAlignment="1">
      <alignment horizontal="justify" vertical="center"/>
    </xf>
    <xf numFmtId="176" fontId="62" fillId="0" borderId="0" xfId="0" applyNumberFormat="1" applyFont="1" applyFill="1" applyAlignment="1">
      <alignment horizontal="right"/>
    </xf>
    <xf numFmtId="0" fontId="64" fillId="0" borderId="2" xfId="0" applyFont="1" applyFill="1" applyBorder="1" applyAlignment="1">
      <alignment horizontal="center" vertical="center" wrapText="1"/>
    </xf>
    <xf numFmtId="0" fontId="64" fillId="0" borderId="3" xfId="0" applyFont="1" applyFill="1" applyBorder="1" applyAlignment="1">
      <alignment horizontal="center" vertical="center" wrapText="1"/>
    </xf>
    <xf numFmtId="176" fontId="64" fillId="0" borderId="4" xfId="0" applyNumberFormat="1" applyFont="1" applyFill="1" applyBorder="1" applyAlignment="1">
      <alignment horizontal="center" vertical="center" wrapText="1"/>
    </xf>
    <xf numFmtId="0" fontId="62" fillId="0" borderId="52" xfId="0" applyFont="1" applyFill="1" applyBorder="1" applyAlignment="1">
      <alignment horizontal="center" vertical="center" wrapText="1"/>
    </xf>
    <xf numFmtId="0" fontId="62" fillId="0" borderId="114" xfId="0" applyFont="1" applyFill="1" applyBorder="1" applyAlignment="1">
      <alignment horizontal="center" vertical="center" wrapText="1"/>
    </xf>
    <xf numFmtId="0" fontId="62" fillId="0" borderId="115" xfId="0" applyFont="1" applyFill="1" applyBorder="1" applyAlignment="1">
      <alignment horizontal="center" vertical="center" wrapText="1"/>
    </xf>
    <xf numFmtId="176" fontId="62" fillId="0" borderId="52" xfId="0" applyNumberFormat="1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/>
    </xf>
    <xf numFmtId="0" fontId="64" fillId="0" borderId="0" xfId="0" applyFont="1" applyFill="1" applyAlignment="1" quotePrefix="1">
      <alignment horizontal="center" vertical="center"/>
    </xf>
    <xf numFmtId="0" fontId="64" fillId="0" borderId="0" xfId="0" applyFont="1" applyFill="1" applyBorder="1" applyAlignment="1">
      <alignment vertical="center"/>
    </xf>
    <xf numFmtId="3" fontId="62" fillId="0" borderId="0" xfId="0" applyNumberFormat="1" applyFont="1" applyFill="1" applyBorder="1" applyAlignment="1">
      <alignment vertical="center"/>
    </xf>
    <xf numFmtId="3" fontId="62" fillId="0" borderId="0" xfId="0" applyNumberFormat="1" applyFont="1" applyFill="1" applyAlignment="1">
      <alignment vertical="center"/>
    </xf>
    <xf numFmtId="0" fontId="4" fillId="0" borderId="0" xfId="0" applyFont="1" applyFill="1" applyAlignment="1" quotePrefix="1">
      <alignment vertical="center"/>
    </xf>
    <xf numFmtId="0" fontId="64" fillId="0" borderId="52" xfId="0" applyFont="1" applyFill="1" applyBorder="1" applyAlignment="1">
      <alignment horizontal="center" vertical="center"/>
    </xf>
    <xf numFmtId="0" fontId="64" fillId="0" borderId="50" xfId="0" applyFont="1" applyFill="1" applyBorder="1" applyAlignment="1">
      <alignment horizontal="center" vertical="center"/>
    </xf>
    <xf numFmtId="0" fontId="64" fillId="0" borderId="51" xfId="0" applyFont="1" applyFill="1" applyBorder="1" applyAlignment="1">
      <alignment horizontal="center" vertical="center"/>
    </xf>
    <xf numFmtId="176" fontId="64" fillId="0" borderId="52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176" fontId="64" fillId="0" borderId="0" xfId="0" applyNumberFormat="1" applyFont="1" applyFill="1" applyBorder="1" applyAlignment="1">
      <alignment vertical="center"/>
    </xf>
    <xf numFmtId="0" fontId="64" fillId="0" borderId="0" xfId="0" applyNumberFormat="1" applyFont="1" applyFill="1" applyAlignment="1" quotePrefix="1">
      <alignment horizontal="right" vertical="center"/>
    </xf>
    <xf numFmtId="176" fontId="62" fillId="0" borderId="0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horizontal="left" vertical="center"/>
    </xf>
    <xf numFmtId="176" fontId="62" fillId="0" borderId="0" xfId="0" applyNumberFormat="1" applyFont="1" applyFill="1" applyBorder="1" applyAlignment="1">
      <alignment vertical="center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 quotePrefix="1">
      <alignment horizontal="right" vertical="center"/>
    </xf>
    <xf numFmtId="0" fontId="62" fillId="0" borderId="50" xfId="0" applyFont="1" applyFill="1" applyBorder="1" applyAlignment="1">
      <alignment horizontal="center" vertical="center"/>
    </xf>
    <xf numFmtId="0" fontId="62" fillId="0" borderId="51" xfId="0" applyFont="1" applyFill="1" applyBorder="1" applyAlignment="1">
      <alignment horizontal="center" vertical="center"/>
    </xf>
    <xf numFmtId="176" fontId="62" fillId="0" borderId="52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4" fillId="0" borderId="0" xfId="0" applyFont="1" applyFill="1" applyBorder="1" applyAlignment="1" quotePrefix="1">
      <alignment vertical="center"/>
    </xf>
    <xf numFmtId="0" fontId="64" fillId="0" borderId="0" xfId="0" applyFont="1" applyFill="1" applyBorder="1" applyAlignment="1">
      <alignment horizontal="right" vertical="center"/>
    </xf>
    <xf numFmtId="0" fontId="64" fillId="0" borderId="0" xfId="0" applyFont="1" applyFill="1" applyAlignment="1">
      <alignment horizontal="right" vertical="center"/>
    </xf>
    <xf numFmtId="0" fontId="62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 quotePrefix="1">
      <alignment horizontal="left" vertical="center"/>
    </xf>
    <xf numFmtId="0" fontId="20" fillId="0" borderId="0" xfId="0" applyFont="1" applyFill="1" applyAlignment="1">
      <alignment vertical="center"/>
    </xf>
    <xf numFmtId="0" fontId="62" fillId="0" borderId="0" xfId="0" applyFont="1" applyFill="1" applyBorder="1" applyAlignment="1">
      <alignment horizontal="right" vertical="center"/>
    </xf>
    <xf numFmtId="0" fontId="64" fillId="0" borderId="2" xfId="0" applyFont="1" applyFill="1" applyBorder="1" applyAlignment="1">
      <alignment horizontal="center" vertical="center"/>
    </xf>
    <xf numFmtId="0" fontId="64" fillId="0" borderId="45" xfId="0" applyFont="1" applyFill="1" applyBorder="1" applyAlignment="1">
      <alignment horizontal="center" vertical="center"/>
    </xf>
    <xf numFmtId="0" fontId="64" fillId="0" borderId="3" xfId="0" applyFont="1" applyFill="1" applyBorder="1" applyAlignment="1">
      <alignment horizontal="center" vertical="center"/>
    </xf>
    <xf numFmtId="176" fontId="64" fillId="0" borderId="4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65" fillId="0" borderId="0" xfId="0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right" vertical="center"/>
    </xf>
    <xf numFmtId="0" fontId="20" fillId="0" borderId="2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5" fontId="16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165" fontId="1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20" fillId="0" borderId="50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vertical="center"/>
    </xf>
    <xf numFmtId="0" fontId="20" fillId="0" borderId="51" xfId="0" applyFont="1" applyFill="1" applyBorder="1" applyAlignment="1">
      <alignment horizontal="left" vertical="center"/>
    </xf>
    <xf numFmtId="165" fontId="20" fillId="0" borderId="5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vertical="center"/>
    </xf>
    <xf numFmtId="0" fontId="18" fillId="0" borderId="51" xfId="0" applyFont="1" applyFill="1" applyBorder="1" applyAlignment="1">
      <alignment horizontal="left" vertical="center"/>
    </xf>
    <xf numFmtId="165" fontId="18" fillId="0" borderId="52" xfId="0" applyNumberFormat="1" applyFont="1" applyFill="1" applyBorder="1" applyAlignment="1">
      <alignment vertical="center"/>
    </xf>
    <xf numFmtId="165" fontId="20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16" fillId="0" borderId="0" xfId="0" applyFont="1" applyFill="1" applyAlignment="1" quotePrefix="1">
      <alignment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165" fontId="18" fillId="0" borderId="4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 quotePrefix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165" fontId="4" fillId="0" borderId="0" xfId="0" applyNumberFormat="1" applyFont="1" applyFill="1" applyAlignment="1">
      <alignment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165" fontId="20" fillId="0" borderId="4" xfId="0" applyNumberFormat="1" applyFont="1" applyFill="1" applyBorder="1" applyAlignment="1">
      <alignment horizontal="right" vertical="center" wrapText="1"/>
    </xf>
    <xf numFmtId="0" fontId="4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5" fontId="4" fillId="0" borderId="0" xfId="0" applyNumberFormat="1" applyFont="1" applyFill="1" applyAlignment="1" quotePrefix="1">
      <alignment horizontal="right" vertical="center" wrapText="1"/>
    </xf>
    <xf numFmtId="165" fontId="20" fillId="0" borderId="4" xfId="0" applyNumberFormat="1" applyFont="1" applyFill="1" applyBorder="1" applyAlignment="1">
      <alignment vertical="center" wrapText="1"/>
    </xf>
    <xf numFmtId="0" fontId="20" fillId="0" borderId="4" xfId="0" applyFont="1" applyFill="1" applyBorder="1" applyAlignment="1">
      <alignment horizontal="center" vertical="center"/>
    </xf>
    <xf numFmtId="165" fontId="20" fillId="0" borderId="4" xfId="0" applyNumberFormat="1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165" fontId="20" fillId="0" borderId="0" xfId="0" applyNumberFormat="1" applyFont="1" applyFill="1" applyBorder="1" applyAlignment="1" quotePrefix="1">
      <alignment horizontal="right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65" fontId="4" fillId="0" borderId="0" xfId="0" applyNumberFormat="1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 quotePrefix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0" fontId="51" fillId="0" borderId="0" xfId="0" applyFont="1" applyFill="1" applyAlignment="1">
      <alignment horizontal="left" vertical="center"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1MELL" xfId="19"/>
    <cellStyle name="Normál_2MELL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2419350" y="0"/>
          <a:ext cx="238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Cím-név</a:t>
          </a:r>
        </a:p>
      </xdr:txBody>
    </xdr:sp>
    <xdr:clientData/>
  </xdr:twoCellAnchor>
  <xdr:twoCellAnchor>
    <xdr:from>
      <xdr:col>6</xdr:col>
      <xdr:colOff>295275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2714625" y="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Alcím-név</a:t>
          </a:r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Szöveg 3"/>
        <xdr:cNvSpPr txBox="1">
          <a:spLocks noChangeArrowheads="1"/>
        </xdr:cNvSpPr>
      </xdr:nvSpPr>
      <xdr:spPr>
        <a:xfrm>
          <a:off x="3143250" y="0"/>
          <a:ext cx="3343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800080"/>
              </a:solidFill>
            </a:rPr>
            <a:t>Előirányzati csoportnév</a:t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Szöveg 6"/>
        <xdr:cNvSpPr txBox="1">
          <a:spLocks noChangeArrowheads="1"/>
        </xdr:cNvSpPr>
      </xdr:nvSpPr>
      <xdr:spPr>
        <a:xfrm>
          <a:off x="6496050" y="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8080"/>
              </a:solidFill>
            </a:rPr>
            <a:t>Kiemelt előirányzatnév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Szöveg 10"/>
        <xdr:cNvSpPr txBox="1">
          <a:spLocks noChangeArrowheads="1"/>
        </xdr:cNvSpPr>
      </xdr:nvSpPr>
      <xdr:spPr>
        <a:xfrm>
          <a:off x="2419350" y="0"/>
          <a:ext cx="4772025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</a:rPr>
            <a:t>K I A D Á S O K</a:t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Szöveg 11"/>
        <xdr:cNvSpPr txBox="1">
          <a:spLocks noChangeArrowheads="1"/>
        </xdr:cNvSpPr>
      </xdr:nvSpPr>
      <xdr:spPr>
        <a:xfrm>
          <a:off x="2428875" y="0"/>
          <a:ext cx="476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VI. fejezet: Hiteltörlesztések
</a:t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Szöveg 12"/>
        <xdr:cNvSpPr txBox="1">
          <a:spLocks noChangeArrowheads="1"/>
        </xdr:cNvSpPr>
      </xdr:nvSpPr>
      <xdr:spPr>
        <a:xfrm>
          <a:off x="2428875" y="0"/>
          <a:ext cx="476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VII. fejezet: Tartalékok
</a:t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Szöveg 13"/>
        <xdr:cNvSpPr txBox="1">
          <a:spLocks noChangeArrowheads="1"/>
        </xdr:cNvSpPr>
      </xdr:nvSpPr>
      <xdr:spPr>
        <a:xfrm>
          <a:off x="2428875" y="0"/>
          <a:ext cx="476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VIII. fejezet: Pénzmaradványi tartalék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133350</xdr:rowOff>
    </xdr:from>
    <xdr:to>
      <xdr:col>4</xdr:col>
      <xdr:colOff>666750</xdr:colOff>
      <xdr:row>4</xdr:row>
      <xdr:rowOff>57150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0" y="561975"/>
          <a:ext cx="6867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2003. évi beruházási pénzmaradvány felosztása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4</xdr:col>
      <xdr:colOff>733425</xdr:colOff>
      <xdr:row>4</xdr:row>
      <xdr:rowOff>76200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28575" y="428625"/>
          <a:ext cx="671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2003. évi vagyonnal kapcsolatos kiadások pénzmaradványa</a:t>
          </a:r>
        </a:p>
      </xdr:txBody>
    </xdr:sp>
    <xdr:clientData/>
  </xdr:twoCellAnchor>
  <xdr:twoCellAnchor>
    <xdr:from>
      <xdr:col>0</xdr:col>
      <xdr:colOff>57150</xdr:colOff>
      <xdr:row>52</xdr:row>
      <xdr:rowOff>133350</xdr:rowOff>
    </xdr:from>
    <xdr:to>
      <xdr:col>4</xdr:col>
      <xdr:colOff>733425</xdr:colOff>
      <xdr:row>54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57150" y="10877550"/>
          <a:ext cx="66865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2003. évi végleges pénzeszközátadás pénzmaradványa</a:t>
          </a:r>
        </a:p>
      </xdr:txBody>
    </xdr:sp>
    <xdr:clientData/>
  </xdr:twoCellAnchor>
  <xdr:twoCellAnchor>
    <xdr:from>
      <xdr:col>0</xdr:col>
      <xdr:colOff>28575</xdr:colOff>
      <xdr:row>96</xdr:row>
      <xdr:rowOff>57150</xdr:rowOff>
    </xdr:from>
    <xdr:to>
      <xdr:col>4</xdr:col>
      <xdr:colOff>695325</xdr:colOff>
      <xdr:row>97</xdr:row>
      <xdr:rowOff>142875</xdr:rowOff>
    </xdr:to>
    <xdr:sp>
      <xdr:nvSpPr>
        <xdr:cNvPr id="3" name="Szöveg 3"/>
        <xdr:cNvSpPr txBox="1">
          <a:spLocks noChangeArrowheads="1"/>
        </xdr:cNvSpPr>
      </xdr:nvSpPr>
      <xdr:spPr>
        <a:xfrm>
          <a:off x="28575" y="21612225"/>
          <a:ext cx="66770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2003. évi  pénzmaradványból tartalékba helyezett összegek</a:t>
          </a:r>
        </a:p>
      </xdr:txBody>
    </xdr:sp>
    <xdr:clientData/>
  </xdr:twoCellAnchor>
  <xdr:twoCellAnchor>
    <xdr:from>
      <xdr:col>0</xdr:col>
      <xdr:colOff>0</xdr:colOff>
      <xdr:row>111</xdr:row>
      <xdr:rowOff>0</xdr:rowOff>
    </xdr:from>
    <xdr:to>
      <xdr:col>4</xdr:col>
      <xdr:colOff>733425</xdr:colOff>
      <xdr:row>111</xdr:row>
      <xdr:rowOff>0</xdr:rowOff>
    </xdr:to>
    <xdr:sp>
      <xdr:nvSpPr>
        <xdr:cNvPr id="4" name="Szöveg 4"/>
        <xdr:cNvSpPr txBox="1">
          <a:spLocks noChangeArrowheads="1"/>
        </xdr:cNvSpPr>
      </xdr:nvSpPr>
      <xdr:spPr>
        <a:xfrm>
          <a:off x="0" y="24279225"/>
          <a:ext cx="6743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1" i="0" u="none" baseline="0"/>
            <a:t>1995. évi pénzmaradványi tartalék</a:t>
          </a:r>
        </a:p>
      </xdr:txBody>
    </xdr:sp>
    <xdr:clientData/>
  </xdr:twoCellAnchor>
  <xdr:twoCellAnchor>
    <xdr:from>
      <xdr:col>0</xdr:col>
      <xdr:colOff>28575</xdr:colOff>
      <xdr:row>15</xdr:row>
      <xdr:rowOff>0</xdr:rowOff>
    </xdr:from>
    <xdr:to>
      <xdr:col>4</xdr:col>
      <xdr:colOff>800100</xdr:colOff>
      <xdr:row>15</xdr:row>
      <xdr:rowOff>0</xdr:rowOff>
    </xdr:to>
    <xdr:sp>
      <xdr:nvSpPr>
        <xdr:cNvPr id="5" name="Szöveg 5"/>
        <xdr:cNvSpPr txBox="1">
          <a:spLocks noChangeArrowheads="1"/>
        </xdr:cNvSpPr>
      </xdr:nvSpPr>
      <xdr:spPr>
        <a:xfrm>
          <a:off x="28575" y="2828925"/>
          <a:ext cx="6781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1999. évi pénzügyi befektetések  kiadásai pénzmaradványa</a:t>
          </a:r>
        </a:p>
      </xdr:txBody>
    </xdr:sp>
    <xdr:clientData/>
  </xdr:twoCellAnchor>
  <xdr:twoCellAnchor>
    <xdr:from>
      <xdr:col>0</xdr:col>
      <xdr:colOff>19050</xdr:colOff>
      <xdr:row>16</xdr:row>
      <xdr:rowOff>190500</xdr:rowOff>
    </xdr:from>
    <xdr:to>
      <xdr:col>4</xdr:col>
      <xdr:colOff>723900</xdr:colOff>
      <xdr:row>19</xdr:row>
      <xdr:rowOff>209550</xdr:rowOff>
    </xdr:to>
    <xdr:sp>
      <xdr:nvSpPr>
        <xdr:cNvPr id="6" name="Szöveg 1"/>
        <xdr:cNvSpPr txBox="1">
          <a:spLocks noChangeArrowheads="1"/>
        </xdr:cNvSpPr>
      </xdr:nvSpPr>
      <xdr:spPr>
        <a:xfrm>
          <a:off x="19050" y="3190875"/>
          <a:ext cx="6715125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Helyi kisebbségi önkormányzatok működési kiadásai 
2003. évi módosított pénzmaradványának összetevői</a:t>
          </a:r>
        </a:p>
      </xdr:txBody>
    </xdr:sp>
    <xdr:clientData/>
  </xdr:twoCellAnchor>
  <xdr:twoCellAnchor>
    <xdr:from>
      <xdr:col>0</xdr:col>
      <xdr:colOff>38100</xdr:colOff>
      <xdr:row>123</xdr:row>
      <xdr:rowOff>123825</xdr:rowOff>
    </xdr:from>
    <xdr:to>
      <xdr:col>4</xdr:col>
      <xdr:colOff>723900</xdr:colOff>
      <xdr:row>125</xdr:row>
      <xdr:rowOff>0</xdr:rowOff>
    </xdr:to>
    <xdr:sp>
      <xdr:nvSpPr>
        <xdr:cNvPr id="7" name="Szöveg 2"/>
        <xdr:cNvSpPr txBox="1">
          <a:spLocks noChangeArrowheads="1"/>
        </xdr:cNvSpPr>
      </xdr:nvSpPr>
      <xdr:spPr>
        <a:xfrm>
          <a:off x="38100" y="26746200"/>
          <a:ext cx="66960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2003. évi pénzmaradványt terhelő költségvetési befizetések</a:t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4</xdr:col>
      <xdr:colOff>714375</xdr:colOff>
      <xdr:row>137</xdr:row>
      <xdr:rowOff>0</xdr:rowOff>
    </xdr:to>
    <xdr:sp>
      <xdr:nvSpPr>
        <xdr:cNvPr id="8" name="Szöveg 2"/>
        <xdr:cNvSpPr txBox="1">
          <a:spLocks noChangeArrowheads="1"/>
        </xdr:cNvSpPr>
      </xdr:nvSpPr>
      <xdr:spPr>
        <a:xfrm>
          <a:off x="28575" y="29241750"/>
          <a:ext cx="66960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Bérlakásértékesítésből képződött 2003. évi maradvány *</a:t>
          </a:r>
        </a:p>
      </xdr:txBody>
    </xdr:sp>
    <xdr:clientData/>
  </xdr:twoCellAnchor>
  <xdr:twoCellAnchor>
    <xdr:from>
      <xdr:col>0</xdr:col>
      <xdr:colOff>28575</xdr:colOff>
      <xdr:row>84</xdr:row>
      <xdr:rowOff>180975</xdr:rowOff>
    </xdr:from>
    <xdr:to>
      <xdr:col>4</xdr:col>
      <xdr:colOff>704850</xdr:colOff>
      <xdr:row>86</xdr:row>
      <xdr:rowOff>161925</xdr:rowOff>
    </xdr:to>
    <xdr:sp>
      <xdr:nvSpPr>
        <xdr:cNvPr id="9" name="Szöveg 2"/>
        <xdr:cNvSpPr txBox="1">
          <a:spLocks noChangeArrowheads="1"/>
        </xdr:cNvSpPr>
      </xdr:nvSpPr>
      <xdr:spPr>
        <a:xfrm>
          <a:off x="28575" y="18916650"/>
          <a:ext cx="66865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2003. évi hitelek, kölcsönök nyújtása 
és törlesztése kiadásai pénzmaradványa</a:t>
          </a:r>
        </a:p>
      </xdr:txBody>
    </xdr:sp>
    <xdr:clientData/>
  </xdr:twoCellAnchor>
  <xdr:twoCellAnchor>
    <xdr:from>
      <xdr:col>0</xdr:col>
      <xdr:colOff>47625</xdr:colOff>
      <xdr:row>16</xdr:row>
      <xdr:rowOff>0</xdr:rowOff>
    </xdr:from>
    <xdr:to>
      <xdr:col>4</xdr:col>
      <xdr:colOff>800100</xdr:colOff>
      <xdr:row>16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7625" y="3000375"/>
          <a:ext cx="6762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2002. évi pénzügyi befektetések kiadásai pénzmaradványa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1" name="Szöveg 1"/>
        <xdr:cNvSpPr txBox="1">
          <a:spLocks noChangeArrowheads="1"/>
        </xdr:cNvSpPr>
      </xdr:nvSpPr>
      <xdr:spPr>
        <a:xfrm>
          <a:off x="0" y="10534650"/>
          <a:ext cx="6810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A fedett uszoda üzemeltetés 2001. évi pénzmaradványa </a:t>
          </a:r>
        </a:p>
      </xdr:txBody>
    </xdr:sp>
    <xdr:clientData/>
  </xdr:twoCellAnchor>
  <xdr:twoCellAnchor>
    <xdr:from>
      <xdr:col>0</xdr:col>
      <xdr:colOff>38100</xdr:colOff>
      <xdr:row>113</xdr:row>
      <xdr:rowOff>76200</xdr:rowOff>
    </xdr:from>
    <xdr:to>
      <xdr:col>4</xdr:col>
      <xdr:colOff>723900</xdr:colOff>
      <xdr:row>115</xdr:row>
      <xdr:rowOff>9525</xdr:rowOff>
    </xdr:to>
    <xdr:sp>
      <xdr:nvSpPr>
        <xdr:cNvPr id="12" name="Szöveg 2"/>
        <xdr:cNvSpPr txBox="1">
          <a:spLocks noChangeArrowheads="1"/>
        </xdr:cNvSpPr>
      </xdr:nvSpPr>
      <xdr:spPr>
        <a:xfrm>
          <a:off x="38100" y="24679275"/>
          <a:ext cx="66960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2003. évi pénzügyi befektetések kiadásai pénzmaradványa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419100</xdr:rowOff>
    </xdr:from>
    <xdr:to>
      <xdr:col>4</xdr:col>
      <xdr:colOff>581025</xdr:colOff>
      <xdr:row>3</xdr:row>
      <xdr:rowOff>9525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609600"/>
          <a:ext cx="6610350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Az önállóan gazdálkodó költségvetési szervek és a Polgármesteri Hivatal 
2003. évi létszámalakulása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6772275" y="20764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B E V É T E L</a:t>
          </a:r>
        </a:p>
      </xdr:txBody>
    </xdr:sp>
    <xdr:clientData/>
  </xdr:twoCellAnchor>
  <xdr:twoCellAnchor>
    <xdr:from>
      <xdr:col>0</xdr:col>
      <xdr:colOff>257175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" name="Szöveg 3"/>
        <xdr:cNvSpPr txBox="1">
          <a:spLocks noChangeArrowheads="1"/>
        </xdr:cNvSpPr>
      </xdr:nvSpPr>
      <xdr:spPr>
        <a:xfrm>
          <a:off x="257175" y="2076450"/>
          <a:ext cx="4019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Intézmény neve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9525</xdr:colOff>
      <xdr:row>5</xdr:row>
      <xdr:rowOff>0</xdr:rowOff>
    </xdr:to>
    <xdr:sp>
      <xdr:nvSpPr>
        <xdr:cNvPr id="4" name="Szöveg 4"/>
        <xdr:cNvSpPr txBox="1">
          <a:spLocks noChangeArrowheads="1"/>
        </xdr:cNvSpPr>
      </xdr:nvSpPr>
      <xdr:spPr>
        <a:xfrm>
          <a:off x="0" y="2076450"/>
          <a:ext cx="333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Sor- szám</a:t>
          </a:r>
        </a:p>
      </xdr:txBody>
    </xdr:sp>
    <xdr:clientData/>
  </xdr:twoCellAnchor>
  <xdr:twoCellAnchor>
    <xdr:from>
      <xdr:col>0</xdr:col>
      <xdr:colOff>9525</xdr:colOff>
      <xdr:row>44</xdr:row>
      <xdr:rowOff>0</xdr:rowOff>
    </xdr:from>
    <xdr:to>
      <xdr:col>4</xdr:col>
      <xdr:colOff>733425</xdr:colOff>
      <xdr:row>44</xdr:row>
      <xdr:rowOff>0</xdr:rowOff>
    </xdr:to>
    <xdr:sp>
      <xdr:nvSpPr>
        <xdr:cNvPr id="5" name="Szöveg 5"/>
        <xdr:cNvSpPr txBox="1">
          <a:spLocks noChangeArrowheads="1"/>
        </xdr:cNvSpPr>
      </xdr:nvSpPr>
      <xdr:spPr>
        <a:xfrm>
          <a:off x="9525" y="9401175"/>
          <a:ext cx="6762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A Városi Ellátó Szolgálat részben önálló intézményeinek 
1999. január 1-jei létszámkerete</a:t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6" name="Szöveg 6"/>
        <xdr:cNvSpPr txBox="1">
          <a:spLocks noChangeArrowheads="1"/>
        </xdr:cNvSpPr>
      </xdr:nvSpPr>
      <xdr:spPr>
        <a:xfrm>
          <a:off x="6772275" y="9401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B E V É T E L</a:t>
          </a:r>
        </a:p>
      </xdr:txBody>
    </xdr:sp>
    <xdr:clientData/>
  </xdr:twoCellAnchor>
  <xdr:twoCellAnchor>
    <xdr:from>
      <xdr:col>0</xdr:col>
      <xdr:colOff>257175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7" name="Szöveg 7"/>
        <xdr:cNvSpPr txBox="1">
          <a:spLocks noChangeArrowheads="1"/>
        </xdr:cNvSpPr>
      </xdr:nvSpPr>
      <xdr:spPr>
        <a:xfrm>
          <a:off x="257175" y="9401175"/>
          <a:ext cx="4019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Intézmény neve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1</xdr:col>
      <xdr:colOff>9525</xdr:colOff>
      <xdr:row>44</xdr:row>
      <xdr:rowOff>0</xdr:rowOff>
    </xdr:to>
    <xdr:sp>
      <xdr:nvSpPr>
        <xdr:cNvPr id="8" name="Szöveg 8"/>
        <xdr:cNvSpPr txBox="1">
          <a:spLocks noChangeArrowheads="1"/>
        </xdr:cNvSpPr>
      </xdr:nvSpPr>
      <xdr:spPr>
        <a:xfrm>
          <a:off x="0" y="9401175"/>
          <a:ext cx="333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Sor- szám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0"/>
          <a:ext cx="6591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Az önállóan gazdálkodó költségvetési szervek és 
a Polgármesteri Hivatal 
1999. január 1-jei létszámkerete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66008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B E V É T E L</a:t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Szöveg 3"/>
        <xdr:cNvSpPr txBox="1">
          <a:spLocks noChangeArrowheads="1"/>
        </xdr:cNvSpPr>
      </xdr:nvSpPr>
      <xdr:spPr>
        <a:xfrm>
          <a:off x="257175" y="0"/>
          <a:ext cx="3762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Intézmény neve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4" name="Szöveg 4"/>
        <xdr:cNvSpPr txBox="1">
          <a:spLocks noChangeArrowheads="1"/>
        </xdr:cNvSpPr>
      </xdr:nvSpPr>
      <xdr:spPr>
        <a:xfrm>
          <a:off x="0" y="0"/>
          <a:ext cx="371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Sor- szám</a:t>
          </a:r>
        </a:p>
      </xdr:txBody>
    </xdr:sp>
    <xdr:clientData/>
  </xdr:twoCellAnchor>
  <xdr:twoCellAnchor>
    <xdr:from>
      <xdr:col>0</xdr:col>
      <xdr:colOff>19050</xdr:colOff>
      <xdr:row>1</xdr:row>
      <xdr:rowOff>342900</xdr:rowOff>
    </xdr:from>
    <xdr:to>
      <xdr:col>4</xdr:col>
      <xdr:colOff>714375</xdr:colOff>
      <xdr:row>2</xdr:row>
      <xdr:rowOff>180975</xdr:rowOff>
    </xdr:to>
    <xdr:sp>
      <xdr:nvSpPr>
        <xdr:cNvPr id="5" name="Szöveg 5"/>
        <xdr:cNvSpPr txBox="1">
          <a:spLocks noChangeArrowheads="1"/>
        </xdr:cNvSpPr>
      </xdr:nvSpPr>
      <xdr:spPr>
        <a:xfrm>
          <a:off x="19050" y="504825"/>
          <a:ext cx="64484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A Városi Ellátó Szolgálat részben önálló intézményeinek 
2003. évi létszámalakulása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" name="Szöveg 6"/>
        <xdr:cNvSpPr txBox="1">
          <a:spLocks noChangeArrowheads="1"/>
        </xdr:cNvSpPr>
      </xdr:nvSpPr>
      <xdr:spPr>
        <a:xfrm>
          <a:off x="6600825" y="123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B E V É T E L</a:t>
          </a:r>
        </a:p>
      </xdr:txBody>
    </xdr:sp>
    <xdr:clientData/>
  </xdr:twoCellAnchor>
  <xdr:twoCellAnchor>
    <xdr:from>
      <xdr:col>0</xdr:col>
      <xdr:colOff>257175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" name="Szöveg 7"/>
        <xdr:cNvSpPr txBox="1">
          <a:spLocks noChangeArrowheads="1"/>
        </xdr:cNvSpPr>
      </xdr:nvSpPr>
      <xdr:spPr>
        <a:xfrm>
          <a:off x="257175" y="1238250"/>
          <a:ext cx="3762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Intézmény neve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9525</xdr:colOff>
      <xdr:row>4</xdr:row>
      <xdr:rowOff>0</xdr:rowOff>
    </xdr:to>
    <xdr:sp>
      <xdr:nvSpPr>
        <xdr:cNvPr id="8" name="Szöveg 8"/>
        <xdr:cNvSpPr txBox="1">
          <a:spLocks noChangeArrowheads="1"/>
        </xdr:cNvSpPr>
      </xdr:nvSpPr>
      <xdr:spPr>
        <a:xfrm>
          <a:off x="0" y="1238250"/>
          <a:ext cx="371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Sor- szám</a:t>
          </a:r>
        </a:p>
      </xdr:txBody>
    </xdr:sp>
    <xdr:clientData/>
  </xdr:twoCellAnchor>
  <xdr:twoCellAnchor>
    <xdr:from>
      <xdr:col>0</xdr:col>
      <xdr:colOff>0</xdr:colOff>
      <xdr:row>29</xdr:row>
      <xdr:rowOff>19050</xdr:rowOff>
    </xdr:from>
    <xdr:to>
      <xdr:col>4</xdr:col>
      <xdr:colOff>695325</xdr:colOff>
      <xdr:row>31</xdr:row>
      <xdr:rowOff>142875</xdr:rowOff>
    </xdr:to>
    <xdr:sp>
      <xdr:nvSpPr>
        <xdr:cNvPr id="9" name="Szöveg 5"/>
        <xdr:cNvSpPr txBox="1">
          <a:spLocks noChangeArrowheads="1"/>
        </xdr:cNvSpPr>
      </xdr:nvSpPr>
      <xdr:spPr>
        <a:xfrm>
          <a:off x="0" y="7286625"/>
          <a:ext cx="64484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Kossuth Zsuzsa Szakközépiskola, Gimnázium és Kollégium
részben önálló intézményeinek 2003. évi létszámalakulása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15</xdr:row>
      <xdr:rowOff>238125</xdr:rowOff>
    </xdr:from>
    <xdr:to>
      <xdr:col>9</xdr:col>
      <xdr:colOff>361950</xdr:colOff>
      <xdr:row>17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0" y="4057650"/>
          <a:ext cx="7381875" cy="495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Egri Görög Önkormányzat 
2003. évi költségvetés mérlege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4</xdr:col>
      <xdr:colOff>504825</xdr:colOff>
      <xdr:row>19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0" y="4724400"/>
          <a:ext cx="37623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</a:rPr>
            <a:t>B E V É T E L E K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9</xdr:col>
      <xdr:colOff>485775</xdr:colOff>
      <xdr:row>19</xdr:row>
      <xdr:rowOff>0</xdr:rowOff>
    </xdr:to>
    <xdr:sp>
      <xdr:nvSpPr>
        <xdr:cNvPr id="3" name="Szöveg 3"/>
        <xdr:cNvSpPr txBox="1">
          <a:spLocks noChangeArrowheads="1"/>
        </xdr:cNvSpPr>
      </xdr:nvSpPr>
      <xdr:spPr>
        <a:xfrm>
          <a:off x="3762375" y="4724400"/>
          <a:ext cx="38385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K I A D Á S O K</a:t>
          </a:r>
        </a:p>
      </xdr:txBody>
    </xdr:sp>
    <xdr:clientData/>
  </xdr:twoCellAnchor>
  <xdr:twoCellAnchor>
    <xdr:from>
      <xdr:col>0</xdr:col>
      <xdr:colOff>66675</xdr:colOff>
      <xdr:row>31</xdr:row>
      <xdr:rowOff>0</xdr:rowOff>
    </xdr:from>
    <xdr:to>
      <xdr:col>9</xdr:col>
      <xdr:colOff>371475</xdr:colOff>
      <xdr:row>33</xdr:row>
      <xdr:rowOff>0</xdr:rowOff>
    </xdr:to>
    <xdr:sp>
      <xdr:nvSpPr>
        <xdr:cNvPr id="4" name="Szöveg 1"/>
        <xdr:cNvSpPr txBox="1">
          <a:spLocks noChangeArrowheads="1"/>
        </xdr:cNvSpPr>
      </xdr:nvSpPr>
      <xdr:spPr>
        <a:xfrm>
          <a:off x="66675" y="8210550"/>
          <a:ext cx="7419975" cy="495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Lengyel Kisebbségi Önkormányzat 
2003. évi költségvetés mérlege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4</xdr:col>
      <xdr:colOff>504825</xdr:colOff>
      <xdr:row>36</xdr:row>
      <xdr:rowOff>0</xdr:rowOff>
    </xdr:to>
    <xdr:sp>
      <xdr:nvSpPr>
        <xdr:cNvPr id="5" name="Szöveg 2"/>
        <xdr:cNvSpPr txBox="1">
          <a:spLocks noChangeArrowheads="1"/>
        </xdr:cNvSpPr>
      </xdr:nvSpPr>
      <xdr:spPr>
        <a:xfrm>
          <a:off x="0" y="9096375"/>
          <a:ext cx="37623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</a:rPr>
            <a:t>B E V É T E L E K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9</xdr:col>
      <xdr:colOff>485775</xdr:colOff>
      <xdr:row>36</xdr:row>
      <xdr:rowOff>0</xdr:rowOff>
    </xdr:to>
    <xdr:sp>
      <xdr:nvSpPr>
        <xdr:cNvPr id="6" name="Szöveg 3"/>
        <xdr:cNvSpPr txBox="1">
          <a:spLocks noChangeArrowheads="1"/>
        </xdr:cNvSpPr>
      </xdr:nvSpPr>
      <xdr:spPr>
        <a:xfrm>
          <a:off x="3762375" y="9096375"/>
          <a:ext cx="38385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K I A D Á S O K</a:t>
          </a:r>
        </a:p>
      </xdr:txBody>
    </xdr:sp>
    <xdr:clientData/>
  </xdr:twoCellAnchor>
  <xdr:twoCellAnchor>
    <xdr:from>
      <xdr:col>0</xdr:col>
      <xdr:colOff>104775</xdr:colOff>
      <xdr:row>1</xdr:row>
      <xdr:rowOff>76200</xdr:rowOff>
    </xdr:from>
    <xdr:to>
      <xdr:col>9</xdr:col>
      <xdr:colOff>390525</xdr:colOff>
      <xdr:row>3</xdr:row>
      <xdr:rowOff>0</xdr:rowOff>
    </xdr:to>
    <xdr:sp>
      <xdr:nvSpPr>
        <xdr:cNvPr id="7" name="Szöveg 1"/>
        <xdr:cNvSpPr txBox="1">
          <a:spLocks noChangeArrowheads="1"/>
        </xdr:cNvSpPr>
      </xdr:nvSpPr>
      <xdr:spPr>
        <a:xfrm>
          <a:off x="104775" y="238125"/>
          <a:ext cx="7400925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Cigány Kisebbségi Önkormányzat 
2003. évi költségvetés mérlege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4</xdr:col>
      <xdr:colOff>504825</xdr:colOff>
      <xdr:row>5</xdr:row>
      <xdr:rowOff>0</xdr:rowOff>
    </xdr:to>
    <xdr:sp>
      <xdr:nvSpPr>
        <xdr:cNvPr id="8" name="Szöveg 2"/>
        <xdr:cNvSpPr txBox="1">
          <a:spLocks noChangeArrowheads="1"/>
        </xdr:cNvSpPr>
      </xdr:nvSpPr>
      <xdr:spPr>
        <a:xfrm>
          <a:off x="0" y="895350"/>
          <a:ext cx="37623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</a:rPr>
            <a:t>B E V É T E L E K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9</xdr:col>
      <xdr:colOff>485775</xdr:colOff>
      <xdr:row>5</xdr:row>
      <xdr:rowOff>0</xdr:rowOff>
    </xdr:to>
    <xdr:sp>
      <xdr:nvSpPr>
        <xdr:cNvPr id="9" name="Szöveg 3"/>
        <xdr:cNvSpPr txBox="1">
          <a:spLocks noChangeArrowheads="1"/>
        </xdr:cNvSpPr>
      </xdr:nvSpPr>
      <xdr:spPr>
        <a:xfrm>
          <a:off x="3762375" y="895350"/>
          <a:ext cx="38385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K I A D Á S O K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67475" y="187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*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67475" y="187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*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467475" y="187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2418</xdr:row>
      <xdr:rowOff>0</xdr:rowOff>
    </xdr:from>
    <xdr:to>
      <xdr:col>9</xdr:col>
      <xdr:colOff>0</xdr:colOff>
      <xdr:row>2418</xdr:row>
      <xdr:rowOff>0</xdr:rowOff>
    </xdr:to>
    <xdr:sp>
      <xdr:nvSpPr>
        <xdr:cNvPr id="1" name="Szöveg 11"/>
        <xdr:cNvSpPr txBox="1">
          <a:spLocks noChangeArrowheads="1"/>
        </xdr:cNvSpPr>
      </xdr:nvSpPr>
      <xdr:spPr>
        <a:xfrm>
          <a:off x="2133600" y="437883300"/>
          <a:ext cx="4238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VI. fejezet: Hiteltörlesztések
</a:t>
          </a:r>
        </a:p>
      </xdr:txBody>
    </xdr:sp>
    <xdr:clientData/>
  </xdr:twoCellAnchor>
  <xdr:twoCellAnchor>
    <xdr:from>
      <xdr:col>5</xdr:col>
      <xdr:colOff>9525</xdr:colOff>
      <xdr:row>2418</xdr:row>
      <xdr:rowOff>0</xdr:rowOff>
    </xdr:from>
    <xdr:to>
      <xdr:col>9</xdr:col>
      <xdr:colOff>0</xdr:colOff>
      <xdr:row>2418</xdr:row>
      <xdr:rowOff>0</xdr:rowOff>
    </xdr:to>
    <xdr:sp>
      <xdr:nvSpPr>
        <xdr:cNvPr id="2" name="Szöveg 12"/>
        <xdr:cNvSpPr txBox="1">
          <a:spLocks noChangeArrowheads="1"/>
        </xdr:cNvSpPr>
      </xdr:nvSpPr>
      <xdr:spPr>
        <a:xfrm>
          <a:off x="2133600" y="437883300"/>
          <a:ext cx="4238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VII. fejezet: Tartalékok
</a:t>
          </a:r>
        </a:p>
      </xdr:txBody>
    </xdr:sp>
    <xdr:clientData/>
  </xdr:twoCellAnchor>
  <xdr:twoCellAnchor>
    <xdr:from>
      <xdr:col>5</xdr:col>
      <xdr:colOff>9525</xdr:colOff>
      <xdr:row>2418</xdr:row>
      <xdr:rowOff>0</xdr:rowOff>
    </xdr:from>
    <xdr:to>
      <xdr:col>9</xdr:col>
      <xdr:colOff>0</xdr:colOff>
      <xdr:row>2418</xdr:row>
      <xdr:rowOff>0</xdr:rowOff>
    </xdr:to>
    <xdr:sp>
      <xdr:nvSpPr>
        <xdr:cNvPr id="3" name="Szöveg 13"/>
        <xdr:cNvSpPr txBox="1">
          <a:spLocks noChangeArrowheads="1"/>
        </xdr:cNvSpPr>
      </xdr:nvSpPr>
      <xdr:spPr>
        <a:xfrm>
          <a:off x="2133600" y="437883300"/>
          <a:ext cx="4238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VIII. fejezet: Pénzmaradványi tartalék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133350</xdr:rowOff>
    </xdr:from>
    <xdr:to>
      <xdr:col>9</xdr:col>
      <xdr:colOff>342900</xdr:colOff>
      <xdr:row>2</xdr:row>
      <xdr:rowOff>209550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0" y="295275"/>
          <a:ext cx="9010650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2003. évi költségvetés mérlege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11</xdr:col>
      <xdr:colOff>666750</xdr:colOff>
      <xdr:row>2</xdr:row>
      <xdr:rowOff>514350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0" y="323850"/>
          <a:ext cx="9191625" cy="514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A 2003. évi normatív állami hozzájárulás és normatív, kötött felhasználású támogatások elszámolása, 
valamint a mutatószámok, feladatmutatók alakulása</a:t>
          </a:r>
        </a:p>
      </xdr:txBody>
    </xdr:sp>
    <xdr:clientData/>
  </xdr:twoCellAnchor>
  <xdr:twoCellAnchor>
    <xdr:from>
      <xdr:col>7</xdr:col>
      <xdr:colOff>19050</xdr:colOff>
      <xdr:row>7</xdr:row>
      <xdr:rowOff>0</xdr:rowOff>
    </xdr:from>
    <xdr:to>
      <xdr:col>7</xdr:col>
      <xdr:colOff>142875</xdr:colOff>
      <xdr:row>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400675" y="2400300"/>
          <a:ext cx="1238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*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352425</xdr:rowOff>
    </xdr:from>
    <xdr:to>
      <xdr:col>4</xdr:col>
      <xdr:colOff>695325</xdr:colOff>
      <xdr:row>2</xdr:row>
      <xdr:rowOff>219075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0" y="514350"/>
          <a:ext cx="669607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2003. évi pénzmaradvány felosztása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266700</xdr:rowOff>
    </xdr:from>
    <xdr:to>
      <xdr:col>5</xdr:col>
      <xdr:colOff>923925</xdr:colOff>
      <xdr:row>3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457200"/>
          <a:ext cx="70675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2003. évi pénzmaradvány költségvetési szervenkénti felosztása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1</xdr:row>
      <xdr:rowOff>247650</xdr:rowOff>
    </xdr:from>
    <xdr:ext cx="6467475" cy="523875"/>
    <xdr:sp>
      <xdr:nvSpPr>
        <xdr:cNvPr id="1" name="Szöveg 1"/>
        <xdr:cNvSpPr txBox="1">
          <a:spLocks noChangeArrowheads="1"/>
        </xdr:cNvSpPr>
      </xdr:nvSpPr>
      <xdr:spPr>
        <a:xfrm>
          <a:off x="66675" y="409575"/>
          <a:ext cx="6467475" cy="523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Önkormányzati költségvetési szervek 
2003. évi módosított pénzmaradványának összetevői
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142875</xdr:rowOff>
    </xdr:from>
    <xdr:to>
      <xdr:col>5</xdr:col>
      <xdr:colOff>714375</xdr:colOff>
      <xdr:row>4</xdr:row>
      <xdr:rowOff>95250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0" y="457200"/>
          <a:ext cx="657225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Polgármesteri Hivatal működési kiadásai 2003. évi módosított 
pénzmaradványának összetevői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4</xdr:col>
      <xdr:colOff>600075</xdr:colOff>
      <xdr:row>4</xdr:row>
      <xdr:rowOff>133350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0" y="552450"/>
          <a:ext cx="67151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2003. évi felújítási pénzmaradvány felosztása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almineKV\Dokumentumok\D)%20%20K&#214;LTS&#201;GVET&#201;S\2003\2003.%20&#233;vi%20besz&#225;mol&#243;\V&#233;gleges\bev&#233;tel,kiad&#225;s,m&#233;rle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"/>
      <sheetName val="Kiadások"/>
      <sheetName val="Mérleg"/>
    </sheetNames>
    <sheetDataSet>
      <sheetData sheetId="0">
        <row r="470">
          <cell r="J470">
            <v>148810</v>
          </cell>
          <cell r="K470">
            <v>211078</v>
          </cell>
          <cell r="L470">
            <v>287561</v>
          </cell>
          <cell r="M470">
            <v>136.23447256464436</v>
          </cell>
        </row>
        <row r="476">
          <cell r="J476">
            <v>205000</v>
          </cell>
          <cell r="K476">
            <v>205000</v>
          </cell>
          <cell r="L476">
            <v>311948</v>
          </cell>
          <cell r="M476">
            <v>152.169756097561</v>
          </cell>
        </row>
        <row r="487">
          <cell r="J487">
            <v>1748000</v>
          </cell>
          <cell r="K487">
            <v>1784532</v>
          </cell>
          <cell r="L487">
            <v>2145362</v>
          </cell>
          <cell r="M487">
            <v>120.21986716965569</v>
          </cell>
        </row>
        <row r="524">
          <cell r="J524">
            <v>121950</v>
          </cell>
          <cell r="K524">
            <v>132884</v>
          </cell>
          <cell r="L524">
            <v>154578</v>
          </cell>
          <cell r="M524">
            <v>116.32551699226393</v>
          </cell>
        </row>
        <row r="533">
          <cell r="J533">
            <v>254026</v>
          </cell>
          <cell r="K533">
            <v>408890</v>
          </cell>
          <cell r="L533">
            <v>448964</v>
          </cell>
          <cell r="M533">
            <v>109.80067988945683</v>
          </cell>
        </row>
        <row r="545">
          <cell r="J545">
            <v>500500</v>
          </cell>
          <cell r="K545">
            <v>572466</v>
          </cell>
          <cell r="L545">
            <v>302281</v>
          </cell>
          <cell r="M545">
            <v>52.803310589624544</v>
          </cell>
        </row>
        <row r="554">
          <cell r="K554">
            <v>141026</v>
          </cell>
          <cell r="L554">
            <v>151733</v>
          </cell>
          <cell r="M554">
            <v>107.592217037993</v>
          </cell>
        </row>
        <row r="578">
          <cell r="J578">
            <v>130</v>
          </cell>
          <cell r="K578">
            <v>1360</v>
          </cell>
          <cell r="L578">
            <v>1357</v>
          </cell>
          <cell r="M578">
            <v>99.77941176470588</v>
          </cell>
        </row>
        <row r="617">
          <cell r="J617">
            <v>187767</v>
          </cell>
          <cell r="K617">
            <v>199134</v>
          </cell>
          <cell r="L617">
            <v>200304</v>
          </cell>
          <cell r="M617">
            <v>100.58754406580495</v>
          </cell>
        </row>
        <row r="635">
          <cell r="J635">
            <v>9000</v>
          </cell>
          <cell r="K635">
            <v>271308</v>
          </cell>
          <cell r="L635">
            <v>271430</v>
          </cell>
          <cell r="M635">
            <v>100.04496734338832</v>
          </cell>
        </row>
        <row r="637">
          <cell r="J637">
            <v>196767</v>
          </cell>
          <cell r="K637">
            <v>470442</v>
          </cell>
          <cell r="L637">
            <v>471734</v>
          </cell>
          <cell r="M637">
            <v>100.27463534293281</v>
          </cell>
        </row>
        <row r="646">
          <cell r="J646">
            <v>570625</v>
          </cell>
          <cell r="K646">
            <v>542000</v>
          </cell>
          <cell r="L646">
            <v>339000</v>
          </cell>
          <cell r="M646">
            <v>62.54612546125461</v>
          </cell>
        </row>
        <row r="652">
          <cell r="J652">
            <v>25200</v>
          </cell>
          <cell r="K652">
            <v>25200</v>
          </cell>
          <cell r="L652">
            <v>28891</v>
          </cell>
          <cell r="M652">
            <v>114.6468253968254</v>
          </cell>
        </row>
        <row r="657">
          <cell r="L657">
            <v>5</v>
          </cell>
        </row>
        <row r="659">
          <cell r="J659">
            <v>595825</v>
          </cell>
          <cell r="K659">
            <v>567200</v>
          </cell>
          <cell r="L659">
            <v>367896</v>
          </cell>
          <cell r="M659">
            <v>64.8617771509168</v>
          </cell>
        </row>
        <row r="665">
          <cell r="J665">
            <v>732331</v>
          </cell>
          <cell r="K665">
            <v>732331</v>
          </cell>
          <cell r="L665">
            <v>732331</v>
          </cell>
          <cell r="M665">
            <v>100</v>
          </cell>
        </row>
        <row r="684">
          <cell r="J684">
            <v>1047436</v>
          </cell>
          <cell r="K684">
            <v>1047436</v>
          </cell>
          <cell r="L684">
            <v>1047436</v>
          </cell>
          <cell r="M684">
            <v>100</v>
          </cell>
        </row>
        <row r="688">
          <cell r="J688">
            <v>191000</v>
          </cell>
          <cell r="K688">
            <v>191000</v>
          </cell>
          <cell r="L688">
            <v>234282</v>
          </cell>
          <cell r="M688">
            <v>122.66073298429319</v>
          </cell>
        </row>
        <row r="693">
          <cell r="J693">
            <v>7000</v>
          </cell>
          <cell r="K693">
            <v>0</v>
          </cell>
          <cell r="L693">
            <v>0</v>
          </cell>
        </row>
        <row r="697">
          <cell r="L697">
            <v>31</v>
          </cell>
        </row>
        <row r="716">
          <cell r="J716">
            <v>3262308</v>
          </cell>
          <cell r="K716">
            <v>3342428</v>
          </cell>
          <cell r="L716">
            <v>3342428</v>
          </cell>
          <cell r="M716">
            <v>100</v>
          </cell>
        </row>
        <row r="729">
          <cell r="J729">
            <v>124218</v>
          </cell>
          <cell r="K729">
            <v>134071</v>
          </cell>
          <cell r="L729">
            <v>134071</v>
          </cell>
          <cell r="M729">
            <v>100</v>
          </cell>
        </row>
        <row r="735">
          <cell r="J735">
            <v>36481</v>
          </cell>
          <cell r="K735">
            <v>50359</v>
          </cell>
          <cell r="L735">
            <v>50359</v>
          </cell>
          <cell r="M735">
            <v>100</v>
          </cell>
        </row>
        <row r="743">
          <cell r="K743">
            <v>100146</v>
          </cell>
          <cell r="L743">
            <v>100146</v>
          </cell>
          <cell r="M743">
            <v>100</v>
          </cell>
        </row>
        <row r="761">
          <cell r="K761">
            <v>256707</v>
          </cell>
          <cell r="L761">
            <v>256707</v>
          </cell>
          <cell r="M761">
            <v>100</v>
          </cell>
        </row>
        <row r="768">
          <cell r="K768">
            <v>17763</v>
          </cell>
          <cell r="L768">
            <v>17763</v>
          </cell>
          <cell r="M768">
            <v>100</v>
          </cell>
        </row>
        <row r="773">
          <cell r="K773">
            <v>800</v>
          </cell>
          <cell r="L773">
            <v>800</v>
          </cell>
          <cell r="M773">
            <v>100</v>
          </cell>
        </row>
        <row r="778">
          <cell r="K778">
            <v>13146</v>
          </cell>
          <cell r="L778">
            <v>13146</v>
          </cell>
          <cell r="M778">
            <v>100</v>
          </cell>
        </row>
        <row r="780">
          <cell r="J780">
            <v>3423007</v>
          </cell>
          <cell r="K780">
            <v>3915420</v>
          </cell>
          <cell r="L780">
            <v>3915420</v>
          </cell>
          <cell r="M780">
            <v>100</v>
          </cell>
        </row>
        <row r="789">
          <cell r="J789">
            <v>300000</v>
          </cell>
          <cell r="K789">
            <v>1032595</v>
          </cell>
          <cell r="L789">
            <v>926214</v>
          </cell>
          <cell r="M789">
            <v>89.69770335901298</v>
          </cell>
        </row>
        <row r="791">
          <cell r="L791">
            <v>55027</v>
          </cell>
        </row>
      </sheetData>
      <sheetData sheetId="1">
        <row r="1871">
          <cell r="J1871">
            <v>1981187</v>
          </cell>
          <cell r="K1871">
            <v>2488290</v>
          </cell>
          <cell r="L1871">
            <v>2326433</v>
          </cell>
          <cell r="M1871">
            <v>93.49525175924029</v>
          </cell>
        </row>
        <row r="1980">
          <cell r="J1980">
            <v>101715</v>
          </cell>
          <cell r="K1980">
            <v>114329</v>
          </cell>
          <cell r="L1980">
            <v>90756</v>
          </cell>
          <cell r="M1980">
            <v>79.38143428176578</v>
          </cell>
        </row>
        <row r="2462">
          <cell r="J2462">
            <v>272000</v>
          </cell>
          <cell r="K2462">
            <v>1397751</v>
          </cell>
          <cell r="L2462">
            <v>1144369</v>
          </cell>
          <cell r="M2462">
            <v>81.87216464162788</v>
          </cell>
        </row>
        <row r="2535">
          <cell r="J2535">
            <v>49000</v>
          </cell>
          <cell r="K2535">
            <v>90260</v>
          </cell>
          <cell r="L2535">
            <v>70632</v>
          </cell>
          <cell r="M2535">
            <v>78.25393308220696</v>
          </cell>
        </row>
        <row r="2567">
          <cell r="J2567">
            <v>6000</v>
          </cell>
          <cell r="K2567">
            <v>139945</v>
          </cell>
          <cell r="L2567">
            <v>139945</v>
          </cell>
          <cell r="M2567">
            <v>100</v>
          </cell>
        </row>
        <row r="2602">
          <cell r="J2602">
            <v>8640</v>
          </cell>
          <cell r="K2602">
            <v>14189</v>
          </cell>
          <cell r="L2602">
            <v>12240</v>
          </cell>
          <cell r="M2602">
            <v>86.26400732962153</v>
          </cell>
        </row>
        <row r="3066">
          <cell r="J3066">
            <v>384234</v>
          </cell>
          <cell r="K3066">
            <v>706601</v>
          </cell>
          <cell r="L3066">
            <v>647490</v>
          </cell>
        </row>
        <row r="3157">
          <cell r="J3157">
            <v>360477</v>
          </cell>
          <cell r="K3157">
            <v>371333</v>
          </cell>
          <cell r="L3157">
            <v>350317</v>
          </cell>
          <cell r="M3157">
            <v>94.34038989263006</v>
          </cell>
        </row>
        <row r="3191">
          <cell r="J3191">
            <v>496625</v>
          </cell>
          <cell r="K3191">
            <v>214382</v>
          </cell>
          <cell r="L3191">
            <v>0</v>
          </cell>
        </row>
        <row r="3197">
          <cell r="J3197">
            <v>300000</v>
          </cell>
        </row>
        <row r="3203">
          <cell r="J3203">
            <v>0</v>
          </cell>
          <cell r="K3203">
            <v>86930</v>
          </cell>
          <cell r="L3203">
            <v>86930</v>
          </cell>
          <cell r="M3203">
            <v>100</v>
          </cell>
        </row>
        <row r="3205">
          <cell r="L3205">
            <v>343123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4"/>
  <sheetViews>
    <sheetView showGridLines="0" workbookViewId="0" topLeftCell="I1">
      <selection activeCell="J15" sqref="J15"/>
    </sheetView>
  </sheetViews>
  <sheetFormatPr defaultColWidth="9.140625" defaultRowHeight="12.75"/>
  <cols>
    <col min="1" max="1" width="4.57421875" style="9" customWidth="1"/>
    <col min="2" max="2" width="5.7109375" style="9" customWidth="1"/>
    <col min="3" max="3" width="6.7109375" style="9" customWidth="1"/>
    <col min="4" max="4" width="7.421875" style="9" customWidth="1"/>
    <col min="5" max="5" width="7.8515625" style="9" customWidth="1"/>
    <col min="6" max="6" width="4.00390625" style="9" customWidth="1"/>
    <col min="7" max="7" width="5.28125" style="9" customWidth="1"/>
    <col min="8" max="8" width="9.7109375" style="9" customWidth="1"/>
    <col min="9" max="9" width="46.00390625" style="9" customWidth="1"/>
    <col min="10" max="10" width="10.57421875" style="9" customWidth="1"/>
    <col min="11" max="11" width="10.7109375" style="9" customWidth="1"/>
    <col min="12" max="12" width="10.421875" style="9" customWidth="1"/>
    <col min="13" max="13" width="9.421875" style="129" customWidth="1"/>
    <col min="14" max="16384" width="9.140625" style="9" customWidth="1"/>
  </cols>
  <sheetData>
    <row r="1" spans="1:13" s="1" customFormat="1" ht="12.75">
      <c r="A1" s="1" t="s">
        <v>59</v>
      </c>
      <c r="M1" s="128" t="s">
        <v>60</v>
      </c>
    </row>
    <row r="2" ht="20.25" customHeight="1"/>
    <row r="3" spans="1:13" s="1" customFormat="1" ht="14.25" customHeight="1" thickBot="1">
      <c r="A3" s="130"/>
      <c r="B3" s="130"/>
      <c r="C3" s="130"/>
      <c r="D3" s="13"/>
      <c r="E3" s="4"/>
      <c r="F3" s="12"/>
      <c r="G3" s="131"/>
      <c r="H3" s="131"/>
      <c r="J3" s="3"/>
      <c r="K3" s="3"/>
      <c r="L3" s="132"/>
      <c r="M3" s="128" t="s">
        <v>1448</v>
      </c>
    </row>
    <row r="4" spans="1:13" ht="21.75" customHeight="1" thickBot="1">
      <c r="A4" s="660" t="s">
        <v>61</v>
      </c>
      <c r="B4" s="660" t="s">
        <v>62</v>
      </c>
      <c r="C4" s="660" t="s">
        <v>63</v>
      </c>
      <c r="D4" s="660" t="s">
        <v>64</v>
      </c>
      <c r="E4" s="660" t="s">
        <v>65</v>
      </c>
      <c r="F4" s="662" t="s">
        <v>66</v>
      </c>
      <c r="G4" s="662"/>
      <c r="H4" s="662"/>
      <c r="I4" s="663"/>
      <c r="J4" s="664" t="s">
        <v>67</v>
      </c>
      <c r="K4" s="664" t="s">
        <v>0</v>
      </c>
      <c r="L4" s="664" t="s">
        <v>1</v>
      </c>
      <c r="M4" s="666" t="s">
        <v>1426</v>
      </c>
    </row>
    <row r="5" spans="1:13" ht="50.25" customHeight="1" thickBot="1">
      <c r="A5" s="661"/>
      <c r="B5" s="661"/>
      <c r="C5" s="661"/>
      <c r="D5" s="661"/>
      <c r="E5" s="661"/>
      <c r="F5" s="133" t="s">
        <v>68</v>
      </c>
      <c r="G5" s="133" t="s">
        <v>69</v>
      </c>
      <c r="H5" s="133" t="s">
        <v>70</v>
      </c>
      <c r="I5" s="134" t="s">
        <v>71</v>
      </c>
      <c r="J5" s="665"/>
      <c r="K5" s="665"/>
      <c r="L5" s="665"/>
      <c r="M5" s="667"/>
    </row>
    <row r="6" spans="1:13" ht="14.25" customHeight="1">
      <c r="A6" s="135"/>
      <c r="B6" s="135"/>
      <c r="C6" s="135"/>
      <c r="D6" s="135"/>
      <c r="E6" s="135"/>
      <c r="F6" s="136"/>
      <c r="G6" s="137"/>
      <c r="H6" s="137"/>
      <c r="I6" s="138"/>
      <c r="J6" s="139"/>
      <c r="K6" s="139"/>
      <c r="L6" s="140"/>
      <c r="M6" s="141"/>
    </row>
    <row r="7" spans="1:13" ht="18" customHeight="1">
      <c r="A7" s="142"/>
      <c r="B7" s="142"/>
      <c r="C7" s="142"/>
      <c r="D7" s="143"/>
      <c r="E7" s="143"/>
      <c r="F7" s="144" t="s">
        <v>72</v>
      </c>
      <c r="G7" s="145"/>
      <c r="H7" s="145"/>
      <c r="I7" s="146"/>
      <c r="J7" s="147"/>
      <c r="K7" s="147"/>
      <c r="L7" s="147"/>
      <c r="M7" s="148"/>
    </row>
    <row r="8" spans="1:13" s="156" customFormat="1" ht="13.5" customHeight="1">
      <c r="A8" s="149"/>
      <c r="B8" s="149"/>
      <c r="C8" s="149"/>
      <c r="D8" s="150"/>
      <c r="E8" s="150"/>
      <c r="F8" s="151"/>
      <c r="G8" s="152"/>
      <c r="H8" s="152"/>
      <c r="I8" s="153"/>
      <c r="J8" s="154"/>
      <c r="K8" s="154"/>
      <c r="L8" s="154"/>
      <c r="M8" s="155"/>
    </row>
    <row r="9" spans="1:13" s="156" customFormat="1" ht="13.5" customHeight="1">
      <c r="A9" s="149">
        <v>1</v>
      </c>
      <c r="B9" s="149"/>
      <c r="C9" s="149">
        <v>1</v>
      </c>
      <c r="D9" s="150"/>
      <c r="E9" s="150"/>
      <c r="F9" s="157" t="s">
        <v>1446</v>
      </c>
      <c r="G9" s="158"/>
      <c r="H9" s="152"/>
      <c r="I9" s="159"/>
      <c r="J9" s="154"/>
      <c r="K9" s="154"/>
      <c r="L9" s="154"/>
      <c r="M9" s="155"/>
    </row>
    <row r="10" spans="1:13" s="156" customFormat="1" ht="13.5" customHeight="1">
      <c r="A10" s="149"/>
      <c r="B10" s="149"/>
      <c r="C10" s="149"/>
      <c r="D10" s="150">
        <v>1</v>
      </c>
      <c r="E10" s="150"/>
      <c r="F10" s="151"/>
      <c r="G10" s="152"/>
      <c r="H10" s="152" t="s">
        <v>73</v>
      </c>
      <c r="I10" s="159"/>
      <c r="J10" s="154">
        <v>25561</v>
      </c>
      <c r="K10" s="154">
        <v>17620</v>
      </c>
      <c r="L10" s="160">
        <v>17620</v>
      </c>
      <c r="M10" s="155">
        <f>L10/K10*100</f>
        <v>100</v>
      </c>
    </row>
    <row r="11" spans="1:13" s="156" customFormat="1" ht="13.5" customHeight="1">
      <c r="A11" s="149"/>
      <c r="B11" s="149"/>
      <c r="C11" s="149"/>
      <c r="D11" s="150">
        <v>2</v>
      </c>
      <c r="E11" s="150"/>
      <c r="F11" s="151"/>
      <c r="G11" s="152"/>
      <c r="H11" s="152" t="s">
        <v>13</v>
      </c>
      <c r="I11" s="159"/>
      <c r="J11" s="154">
        <v>500</v>
      </c>
      <c r="K11" s="154">
        <v>1799</v>
      </c>
      <c r="L11" s="160">
        <v>1799</v>
      </c>
      <c r="M11" s="155">
        <f>L11/K11*100</f>
        <v>100</v>
      </c>
    </row>
    <row r="12" spans="1:13" s="156" customFormat="1" ht="13.5" customHeight="1">
      <c r="A12" s="149"/>
      <c r="B12" s="149"/>
      <c r="C12" s="149"/>
      <c r="D12" s="150">
        <v>4</v>
      </c>
      <c r="E12" s="150"/>
      <c r="F12" s="151"/>
      <c r="G12" s="152"/>
      <c r="H12" s="152" t="s">
        <v>74</v>
      </c>
      <c r="I12" s="159"/>
      <c r="J12" s="154">
        <v>1500</v>
      </c>
      <c r="K12" s="154"/>
      <c r="L12" s="160"/>
      <c r="M12" s="155"/>
    </row>
    <row r="13" spans="1:13" s="156" customFormat="1" ht="13.5" customHeight="1">
      <c r="A13" s="149"/>
      <c r="B13" s="149"/>
      <c r="C13" s="149"/>
      <c r="D13" s="150">
        <v>6</v>
      </c>
      <c r="E13" s="150"/>
      <c r="F13" s="151"/>
      <c r="G13" s="152"/>
      <c r="H13" s="152" t="s">
        <v>75</v>
      </c>
      <c r="I13" s="159"/>
      <c r="J13" s="154"/>
      <c r="K13" s="154">
        <v>23982</v>
      </c>
      <c r="L13" s="160">
        <v>23982</v>
      </c>
      <c r="M13" s="155">
        <f>L13/K13*100</f>
        <v>100</v>
      </c>
    </row>
    <row r="14" spans="1:13" s="156" customFormat="1" ht="13.5" customHeight="1">
      <c r="A14" s="149"/>
      <c r="B14" s="149"/>
      <c r="C14" s="149"/>
      <c r="D14" s="150"/>
      <c r="E14" s="150"/>
      <c r="F14" s="151"/>
      <c r="G14" s="152"/>
      <c r="H14" s="152"/>
      <c r="I14" s="159"/>
      <c r="J14" s="154"/>
      <c r="K14" s="154"/>
      <c r="L14" s="160"/>
      <c r="M14" s="155"/>
    </row>
    <row r="15" spans="1:13" s="156" customFormat="1" ht="13.5" customHeight="1">
      <c r="A15" s="149"/>
      <c r="B15" s="149"/>
      <c r="C15" s="149"/>
      <c r="D15" s="150"/>
      <c r="E15" s="150"/>
      <c r="F15" s="161" t="s">
        <v>76</v>
      </c>
      <c r="G15" s="162"/>
      <c r="H15" s="162"/>
      <c r="I15" s="163"/>
      <c r="J15" s="164">
        <f>SUM(J5:J14)</f>
        <v>27561</v>
      </c>
      <c r="K15" s="164">
        <f>SUM(K5:K14)</f>
        <v>43401</v>
      </c>
      <c r="L15" s="164">
        <f>SUM(L5:L14)</f>
        <v>43401</v>
      </c>
      <c r="M15" s="165">
        <f>L15/K15*100</f>
        <v>100</v>
      </c>
    </row>
    <row r="16" spans="1:13" s="156" customFormat="1" ht="14.25" customHeight="1">
      <c r="A16" s="149"/>
      <c r="B16" s="149"/>
      <c r="C16" s="149"/>
      <c r="D16" s="150"/>
      <c r="E16" s="150"/>
      <c r="F16" s="151"/>
      <c r="G16" s="152"/>
      <c r="H16" s="152"/>
      <c r="I16" s="166"/>
      <c r="J16" s="154"/>
      <c r="K16" s="154"/>
      <c r="L16" s="160"/>
      <c r="M16" s="155"/>
    </row>
    <row r="17" spans="1:13" s="156" customFormat="1" ht="14.25" customHeight="1">
      <c r="A17" s="149">
        <v>2</v>
      </c>
      <c r="B17" s="149"/>
      <c r="C17" s="149">
        <v>1</v>
      </c>
      <c r="D17" s="150"/>
      <c r="E17" s="150"/>
      <c r="F17" s="157" t="s">
        <v>77</v>
      </c>
      <c r="G17" s="158"/>
      <c r="H17" s="152"/>
      <c r="I17" s="159"/>
      <c r="J17" s="154"/>
      <c r="K17" s="154"/>
      <c r="L17" s="160"/>
      <c r="M17" s="155"/>
    </row>
    <row r="18" spans="1:13" s="156" customFormat="1" ht="14.25" customHeight="1">
      <c r="A18" s="149"/>
      <c r="B18" s="149"/>
      <c r="C18" s="149"/>
      <c r="D18" s="150">
        <v>1</v>
      </c>
      <c r="E18" s="150"/>
      <c r="F18" s="151"/>
      <c r="G18" s="152"/>
      <c r="H18" s="152" t="s">
        <v>73</v>
      </c>
      <c r="I18" s="159"/>
      <c r="J18" s="154">
        <v>31678</v>
      </c>
      <c r="K18" s="154">
        <v>39064</v>
      </c>
      <c r="L18" s="160">
        <v>39064</v>
      </c>
      <c r="M18" s="155">
        <f>L18/K18*100</f>
        <v>100</v>
      </c>
    </row>
    <row r="19" spans="1:13" s="156" customFormat="1" ht="14.25" customHeight="1">
      <c r="A19" s="149"/>
      <c r="B19" s="149"/>
      <c r="C19" s="149"/>
      <c r="D19" s="150">
        <v>2</v>
      </c>
      <c r="E19" s="150"/>
      <c r="F19" s="151"/>
      <c r="G19" s="152"/>
      <c r="H19" s="152" t="s">
        <v>13</v>
      </c>
      <c r="I19" s="159"/>
      <c r="J19" s="154">
        <v>5000</v>
      </c>
      <c r="K19" s="154">
        <v>10721</v>
      </c>
      <c r="L19" s="160">
        <v>10721</v>
      </c>
      <c r="M19" s="155">
        <f>L19/K19*100</f>
        <v>100</v>
      </c>
    </row>
    <row r="20" spans="1:13" s="156" customFormat="1" ht="14.25" customHeight="1">
      <c r="A20" s="149"/>
      <c r="B20" s="149"/>
      <c r="C20" s="149"/>
      <c r="D20" s="150">
        <v>4</v>
      </c>
      <c r="E20" s="150"/>
      <c r="F20" s="151"/>
      <c r="G20" s="152"/>
      <c r="H20" s="152" t="s">
        <v>74</v>
      </c>
      <c r="I20" s="159"/>
      <c r="J20" s="154">
        <v>7000</v>
      </c>
      <c r="K20" s="154">
        <v>10855</v>
      </c>
      <c r="L20" s="160">
        <v>10855</v>
      </c>
      <c r="M20" s="155">
        <f>L20/K20*100</f>
        <v>100</v>
      </c>
    </row>
    <row r="21" spans="1:13" s="156" customFormat="1" ht="14.25" customHeight="1">
      <c r="A21" s="149"/>
      <c r="B21" s="149"/>
      <c r="C21" s="149"/>
      <c r="D21" s="150">
        <v>6</v>
      </c>
      <c r="E21" s="150"/>
      <c r="F21" s="151"/>
      <c r="G21" s="152"/>
      <c r="H21" s="152" t="s">
        <v>75</v>
      </c>
      <c r="I21" s="159"/>
      <c r="J21" s="154"/>
      <c r="K21" s="154">
        <v>18196</v>
      </c>
      <c r="L21" s="160">
        <v>18196</v>
      </c>
      <c r="M21" s="155">
        <f>L21/K21*100</f>
        <v>100</v>
      </c>
    </row>
    <row r="22" spans="1:13" s="156" customFormat="1" ht="14.25" customHeight="1">
      <c r="A22" s="149"/>
      <c r="B22" s="149"/>
      <c r="C22" s="149"/>
      <c r="D22" s="150">
        <v>7</v>
      </c>
      <c r="E22" s="150"/>
      <c r="F22" s="151"/>
      <c r="G22" s="152"/>
      <c r="H22" s="152" t="s">
        <v>78</v>
      </c>
      <c r="I22" s="159"/>
      <c r="J22" s="154"/>
      <c r="K22" s="154">
        <v>1383</v>
      </c>
      <c r="L22" s="160">
        <v>1383</v>
      </c>
      <c r="M22" s="155">
        <f>L22/K22*100</f>
        <v>100</v>
      </c>
    </row>
    <row r="23" spans="1:13" s="156" customFormat="1" ht="14.25" customHeight="1">
      <c r="A23" s="149"/>
      <c r="B23" s="149"/>
      <c r="C23" s="149"/>
      <c r="D23" s="150"/>
      <c r="E23" s="150"/>
      <c r="F23" s="151"/>
      <c r="G23" s="152"/>
      <c r="H23" s="152"/>
      <c r="I23" s="159"/>
      <c r="J23" s="154"/>
      <c r="K23" s="154"/>
      <c r="L23" s="160"/>
      <c r="M23" s="155"/>
    </row>
    <row r="24" spans="1:13" s="156" customFormat="1" ht="14.25" customHeight="1">
      <c r="A24" s="149"/>
      <c r="B24" s="149"/>
      <c r="C24" s="149"/>
      <c r="D24" s="150"/>
      <c r="E24" s="150"/>
      <c r="F24" s="161" t="s">
        <v>76</v>
      </c>
      <c r="G24" s="162"/>
      <c r="H24" s="162"/>
      <c r="I24" s="163"/>
      <c r="J24" s="164">
        <f>SUM(J16:J23)</f>
        <v>43678</v>
      </c>
      <c r="K24" s="164">
        <f>SUM(K18:K23)</f>
        <v>80219</v>
      </c>
      <c r="L24" s="164">
        <f>SUM(L18:L23)</f>
        <v>80219</v>
      </c>
      <c r="M24" s="165">
        <f>L24/K24*100</f>
        <v>100</v>
      </c>
    </row>
    <row r="25" spans="1:13" s="156" customFormat="1" ht="14.25" customHeight="1">
      <c r="A25" s="149"/>
      <c r="B25" s="149"/>
      <c r="C25" s="149"/>
      <c r="D25" s="150"/>
      <c r="E25" s="150"/>
      <c r="F25" s="151"/>
      <c r="G25" s="152"/>
      <c r="H25" s="152"/>
      <c r="I25" s="166"/>
      <c r="J25" s="154"/>
      <c r="K25" s="154"/>
      <c r="L25" s="160"/>
      <c r="M25" s="155"/>
    </row>
    <row r="26" spans="1:13" s="156" customFormat="1" ht="14.25" customHeight="1">
      <c r="A26" s="149">
        <v>3</v>
      </c>
      <c r="B26" s="149"/>
      <c r="C26" s="149">
        <v>1</v>
      </c>
      <c r="D26" s="150"/>
      <c r="E26" s="150"/>
      <c r="F26" s="157" t="s">
        <v>1453</v>
      </c>
      <c r="G26" s="158"/>
      <c r="H26" s="152"/>
      <c r="I26" s="159"/>
      <c r="J26" s="154"/>
      <c r="K26" s="154"/>
      <c r="L26" s="160"/>
      <c r="M26" s="155"/>
    </row>
    <row r="27" spans="1:13" s="156" customFormat="1" ht="14.25" customHeight="1">
      <c r="A27" s="149"/>
      <c r="B27" s="149"/>
      <c r="C27" s="149"/>
      <c r="D27" s="150">
        <v>1</v>
      </c>
      <c r="E27" s="150"/>
      <c r="F27" s="151"/>
      <c r="G27" s="152"/>
      <c r="H27" s="152" t="s">
        <v>73</v>
      </c>
      <c r="I27" s="159"/>
      <c r="J27" s="154">
        <v>8698</v>
      </c>
      <c r="K27" s="154">
        <v>16213</v>
      </c>
      <c r="L27" s="160">
        <v>16213</v>
      </c>
      <c r="M27" s="155">
        <f>L27/K27*100</f>
        <v>100</v>
      </c>
    </row>
    <row r="28" spans="1:13" s="156" customFormat="1" ht="14.25" customHeight="1">
      <c r="A28" s="149"/>
      <c r="B28" s="149"/>
      <c r="C28" s="149"/>
      <c r="D28" s="150">
        <v>2</v>
      </c>
      <c r="E28" s="150"/>
      <c r="F28" s="151"/>
      <c r="G28" s="152"/>
      <c r="H28" s="152" t="s">
        <v>13</v>
      </c>
      <c r="I28" s="159"/>
      <c r="J28" s="154"/>
      <c r="K28" s="154">
        <v>1388</v>
      </c>
      <c r="L28" s="160">
        <v>1388</v>
      </c>
      <c r="M28" s="155">
        <f>L28/K28*100</f>
        <v>100</v>
      </c>
    </row>
    <row r="29" spans="1:13" s="156" customFormat="1" ht="14.25" customHeight="1">
      <c r="A29" s="149"/>
      <c r="B29" s="149"/>
      <c r="C29" s="149"/>
      <c r="D29" s="150">
        <v>6</v>
      </c>
      <c r="E29" s="150"/>
      <c r="F29" s="151"/>
      <c r="G29" s="152"/>
      <c r="H29" s="152" t="s">
        <v>75</v>
      </c>
      <c r="I29" s="159"/>
      <c r="J29" s="154"/>
      <c r="K29" s="154">
        <v>2345</v>
      </c>
      <c r="L29" s="160">
        <v>2345</v>
      </c>
      <c r="M29" s="155">
        <f>L29/K29*100</f>
        <v>100</v>
      </c>
    </row>
    <row r="30" spans="1:13" s="156" customFormat="1" ht="14.25" customHeight="1">
      <c r="A30" s="149"/>
      <c r="B30" s="149"/>
      <c r="C30" s="149"/>
      <c r="D30" s="150"/>
      <c r="E30" s="150"/>
      <c r="F30" s="151"/>
      <c r="G30" s="152"/>
      <c r="H30" s="152"/>
      <c r="I30" s="159"/>
      <c r="J30" s="154"/>
      <c r="K30" s="154"/>
      <c r="L30" s="160"/>
      <c r="M30" s="155"/>
    </row>
    <row r="31" spans="1:13" s="156" customFormat="1" ht="14.25" customHeight="1">
      <c r="A31" s="149"/>
      <c r="B31" s="149"/>
      <c r="C31" s="149"/>
      <c r="D31" s="150"/>
      <c r="E31" s="150"/>
      <c r="F31" s="161" t="s">
        <v>76</v>
      </c>
      <c r="G31" s="162"/>
      <c r="H31" s="162"/>
      <c r="I31" s="163"/>
      <c r="J31" s="164">
        <f>SUM(J27:J30)</f>
        <v>8698</v>
      </c>
      <c r="K31" s="164">
        <f>SUM(K27:K30)</f>
        <v>19946</v>
      </c>
      <c r="L31" s="164">
        <f>SUM(L27:L30)</f>
        <v>19946</v>
      </c>
      <c r="M31" s="165">
        <f>L31/K31*100</f>
        <v>100</v>
      </c>
    </row>
    <row r="32" spans="1:13" s="156" customFormat="1" ht="14.25" customHeight="1">
      <c r="A32" s="149"/>
      <c r="B32" s="149"/>
      <c r="C32" s="149"/>
      <c r="D32" s="150"/>
      <c r="E32" s="150"/>
      <c r="F32" s="151"/>
      <c r="G32" s="152"/>
      <c r="H32" s="152"/>
      <c r="I32" s="166"/>
      <c r="J32" s="154"/>
      <c r="K32" s="154"/>
      <c r="L32" s="160"/>
      <c r="M32" s="155"/>
    </row>
    <row r="33" spans="1:13" s="156" customFormat="1" ht="14.25" customHeight="1">
      <c r="A33" s="149">
        <v>4</v>
      </c>
      <c r="B33" s="149"/>
      <c r="C33" s="149"/>
      <c r="D33" s="150"/>
      <c r="E33" s="150"/>
      <c r="F33" s="157" t="s">
        <v>3</v>
      </c>
      <c r="G33" s="158"/>
      <c r="H33" s="152"/>
      <c r="I33" s="159"/>
      <c r="J33" s="154"/>
      <c r="K33" s="154"/>
      <c r="L33" s="160"/>
      <c r="M33" s="155"/>
    </row>
    <row r="34" spans="1:13" s="156" customFormat="1" ht="13.5" customHeight="1">
      <c r="A34" s="149"/>
      <c r="B34" s="149">
        <v>1</v>
      </c>
      <c r="C34" s="149">
        <v>1</v>
      </c>
      <c r="D34" s="150"/>
      <c r="E34" s="150"/>
      <c r="F34" s="167"/>
      <c r="G34" s="168" t="s">
        <v>3</v>
      </c>
      <c r="H34" s="169"/>
      <c r="I34" s="170"/>
      <c r="J34" s="171"/>
      <c r="K34" s="171"/>
      <c r="L34" s="171"/>
      <c r="M34" s="155"/>
    </row>
    <row r="35" spans="1:13" s="156" customFormat="1" ht="13.5" customHeight="1">
      <c r="A35" s="149"/>
      <c r="B35" s="149"/>
      <c r="C35" s="149"/>
      <c r="D35" s="150">
        <v>1</v>
      </c>
      <c r="E35" s="150"/>
      <c r="F35" s="167"/>
      <c r="H35" s="152" t="s">
        <v>73</v>
      </c>
      <c r="I35" s="170"/>
      <c r="J35" s="160">
        <v>28086</v>
      </c>
      <c r="K35" s="160">
        <v>30241</v>
      </c>
      <c r="L35" s="160">
        <v>27861</v>
      </c>
      <c r="M35" s="155">
        <f>L35/K35*100</f>
        <v>92.12988988459377</v>
      </c>
    </row>
    <row r="36" spans="1:13" s="156" customFormat="1" ht="13.5" customHeight="1">
      <c r="A36" s="149"/>
      <c r="B36" s="149"/>
      <c r="C36" s="149"/>
      <c r="D36" s="150">
        <v>2</v>
      </c>
      <c r="E36" s="150"/>
      <c r="F36" s="151"/>
      <c r="G36" s="152"/>
      <c r="H36" s="152" t="s">
        <v>13</v>
      </c>
      <c r="I36" s="159"/>
      <c r="J36" s="154"/>
      <c r="K36" s="154">
        <v>6400</v>
      </c>
      <c r="L36" s="160">
        <v>6400</v>
      </c>
      <c r="M36" s="155">
        <f>L36/K36*100</f>
        <v>100</v>
      </c>
    </row>
    <row r="37" spans="1:13" s="156" customFormat="1" ht="13.5" customHeight="1">
      <c r="A37" s="149"/>
      <c r="B37" s="149"/>
      <c r="C37" s="149"/>
      <c r="D37" s="150">
        <v>4</v>
      </c>
      <c r="E37" s="150"/>
      <c r="F37" s="151"/>
      <c r="G37" s="152"/>
      <c r="H37" s="152" t="s">
        <v>74</v>
      </c>
      <c r="I37" s="159"/>
      <c r="J37" s="154"/>
      <c r="K37" s="154">
        <v>3450</v>
      </c>
      <c r="L37" s="160">
        <v>3450</v>
      </c>
      <c r="M37" s="155">
        <f>L37/K37*100</f>
        <v>100</v>
      </c>
    </row>
    <row r="38" spans="1:13" s="156" customFormat="1" ht="13.5" customHeight="1">
      <c r="A38" s="149"/>
      <c r="B38" s="149"/>
      <c r="C38" s="149"/>
      <c r="D38" s="150">
        <v>6</v>
      </c>
      <c r="E38" s="150"/>
      <c r="F38" s="151"/>
      <c r="G38" s="152"/>
      <c r="H38" s="152" t="s">
        <v>75</v>
      </c>
      <c r="I38" s="159"/>
      <c r="J38" s="154"/>
      <c r="K38" s="154">
        <v>11932</v>
      </c>
      <c r="L38" s="160">
        <v>11932</v>
      </c>
      <c r="M38" s="155">
        <f>L38/K38*100</f>
        <v>100</v>
      </c>
    </row>
    <row r="39" spans="1:13" s="156" customFormat="1" ht="13.5" customHeight="1">
      <c r="A39" s="149"/>
      <c r="B39" s="149"/>
      <c r="C39" s="149"/>
      <c r="D39" s="150"/>
      <c r="E39" s="150"/>
      <c r="F39" s="167"/>
      <c r="G39" s="169"/>
      <c r="H39" s="169"/>
      <c r="I39" s="170"/>
      <c r="J39" s="171"/>
      <c r="K39" s="171"/>
      <c r="L39" s="171"/>
      <c r="M39" s="172"/>
    </row>
    <row r="40" spans="1:13" s="156" customFormat="1" ht="13.5" customHeight="1">
      <c r="A40" s="149"/>
      <c r="B40" s="149"/>
      <c r="C40" s="149"/>
      <c r="D40" s="150"/>
      <c r="E40" s="150"/>
      <c r="F40" s="173" t="s">
        <v>79</v>
      </c>
      <c r="G40" s="174"/>
      <c r="H40" s="174"/>
      <c r="I40" s="175"/>
      <c r="J40" s="176">
        <f>SUM(J34:J39)</f>
        <v>28086</v>
      </c>
      <c r="K40" s="176">
        <f>SUM(K34:K39)</f>
        <v>52023</v>
      </c>
      <c r="L40" s="176">
        <f>SUM(L34:L39)</f>
        <v>49643</v>
      </c>
      <c r="M40" s="177">
        <f>L40/K40*100</f>
        <v>95.42510043634547</v>
      </c>
    </row>
    <row r="41" spans="1:13" s="156" customFormat="1" ht="14.25" customHeight="1">
      <c r="A41" s="149"/>
      <c r="B41" s="149"/>
      <c r="C41" s="149"/>
      <c r="D41" s="150"/>
      <c r="E41" s="150"/>
      <c r="F41" s="167"/>
      <c r="G41" s="169"/>
      <c r="H41" s="169"/>
      <c r="I41" s="170"/>
      <c r="J41" s="171"/>
      <c r="K41" s="171"/>
      <c r="L41" s="171"/>
      <c r="M41" s="172"/>
    </row>
    <row r="42" spans="1:13" s="156" customFormat="1" ht="14.25" customHeight="1">
      <c r="A42" s="149"/>
      <c r="B42" s="149">
        <v>2</v>
      </c>
      <c r="C42" s="149">
        <v>2</v>
      </c>
      <c r="D42" s="150"/>
      <c r="E42" s="150"/>
      <c r="F42" s="167"/>
      <c r="G42" s="668" t="s">
        <v>1491</v>
      </c>
      <c r="H42" s="668"/>
      <c r="I42" s="669"/>
      <c r="J42" s="171"/>
      <c r="K42" s="171"/>
      <c r="L42" s="171"/>
      <c r="M42" s="155"/>
    </row>
    <row r="43" spans="1:13" s="156" customFormat="1" ht="14.25" customHeight="1">
      <c r="A43" s="149"/>
      <c r="B43" s="149"/>
      <c r="C43" s="149"/>
      <c r="D43" s="150">
        <v>1</v>
      </c>
      <c r="E43" s="150"/>
      <c r="F43" s="167"/>
      <c r="H43" s="152" t="s">
        <v>73</v>
      </c>
      <c r="I43" s="170"/>
      <c r="J43" s="160">
        <v>5020</v>
      </c>
      <c r="K43" s="160">
        <v>5020</v>
      </c>
      <c r="L43" s="160">
        <v>922</v>
      </c>
      <c r="M43" s="155">
        <f>L43/K43*100</f>
        <v>18.366533864541832</v>
      </c>
    </row>
    <row r="44" spans="1:13" s="156" customFormat="1" ht="14.25" customHeight="1">
      <c r="A44" s="149"/>
      <c r="B44" s="149"/>
      <c r="C44" s="149"/>
      <c r="D44" s="150">
        <v>2</v>
      </c>
      <c r="E44" s="150"/>
      <c r="F44" s="151"/>
      <c r="G44" s="152"/>
      <c r="H44" s="152" t="s">
        <v>13</v>
      </c>
      <c r="I44" s="159"/>
      <c r="J44" s="160"/>
      <c r="K44" s="160">
        <v>1230</v>
      </c>
      <c r="L44" s="160">
        <v>1230</v>
      </c>
      <c r="M44" s="155">
        <f>L44/K44*100</f>
        <v>100</v>
      </c>
    </row>
    <row r="45" spans="1:13" s="156" customFormat="1" ht="14.25" customHeight="1">
      <c r="A45" s="149"/>
      <c r="B45" s="149"/>
      <c r="C45" s="149"/>
      <c r="D45" s="150">
        <v>6</v>
      </c>
      <c r="E45" s="150"/>
      <c r="F45" s="151"/>
      <c r="G45" s="152"/>
      <c r="H45" s="152" t="s">
        <v>75</v>
      </c>
      <c r="I45" s="159"/>
      <c r="J45" s="154"/>
      <c r="K45" s="154">
        <v>1166</v>
      </c>
      <c r="L45" s="160">
        <v>1166</v>
      </c>
      <c r="M45" s="155">
        <f>L45/K45*100</f>
        <v>100</v>
      </c>
    </row>
    <row r="46" spans="1:13" s="156" customFormat="1" ht="14.25" customHeight="1">
      <c r="A46" s="149"/>
      <c r="B46" s="149"/>
      <c r="C46" s="149"/>
      <c r="D46" s="150"/>
      <c r="E46" s="150"/>
      <c r="F46" s="167"/>
      <c r="G46" s="169"/>
      <c r="H46" s="169"/>
      <c r="I46" s="170"/>
      <c r="J46" s="171"/>
      <c r="K46" s="171"/>
      <c r="L46" s="171"/>
      <c r="M46" s="155"/>
    </row>
    <row r="47" spans="1:13" s="156" customFormat="1" ht="14.25" customHeight="1">
      <c r="A47" s="149"/>
      <c r="B47" s="149"/>
      <c r="C47" s="149"/>
      <c r="D47" s="150"/>
      <c r="E47" s="150"/>
      <c r="F47" s="173" t="s">
        <v>79</v>
      </c>
      <c r="G47" s="174"/>
      <c r="H47" s="174"/>
      <c r="I47" s="175"/>
      <c r="J47" s="176">
        <f>SUM(J43:J46)</f>
        <v>5020</v>
      </c>
      <c r="K47" s="176">
        <f>SUM(K43:K46)</f>
        <v>7416</v>
      </c>
      <c r="L47" s="176">
        <f>SUM(L43:L46)</f>
        <v>3318</v>
      </c>
      <c r="M47" s="177">
        <f>L47/K47*100</f>
        <v>44.74110032362459</v>
      </c>
    </row>
    <row r="48" spans="1:13" s="156" customFormat="1" ht="14.25" customHeight="1">
      <c r="A48" s="149"/>
      <c r="B48" s="149"/>
      <c r="C48" s="149"/>
      <c r="D48" s="150"/>
      <c r="E48" s="150"/>
      <c r="F48" s="178"/>
      <c r="G48" s="179"/>
      <c r="H48" s="179"/>
      <c r="I48" s="180"/>
      <c r="J48" s="181"/>
      <c r="K48" s="181"/>
      <c r="L48" s="181"/>
      <c r="M48" s="182"/>
    </row>
    <row r="49" spans="1:13" s="156" customFormat="1" ht="14.25" customHeight="1">
      <c r="A49" s="149"/>
      <c r="B49" s="149">
        <v>3</v>
      </c>
      <c r="C49" s="149">
        <v>1</v>
      </c>
      <c r="D49" s="150"/>
      <c r="E49" s="150"/>
      <c r="F49" s="178"/>
      <c r="G49" s="668" t="s">
        <v>1532</v>
      </c>
      <c r="H49" s="668"/>
      <c r="I49" s="669"/>
      <c r="J49" s="181"/>
      <c r="K49" s="181"/>
      <c r="L49" s="181"/>
      <c r="M49" s="182"/>
    </row>
    <row r="50" spans="1:13" s="156" customFormat="1" ht="14.25" customHeight="1">
      <c r="A50" s="149"/>
      <c r="B50" s="149"/>
      <c r="C50" s="149"/>
      <c r="D50" s="150">
        <v>1</v>
      </c>
      <c r="E50" s="150"/>
      <c r="F50" s="151"/>
      <c r="G50" s="152"/>
      <c r="H50" s="152" t="s">
        <v>73</v>
      </c>
      <c r="I50" s="180"/>
      <c r="J50" s="181"/>
      <c r="K50" s="154">
        <v>2030</v>
      </c>
      <c r="L50" s="154">
        <v>1610</v>
      </c>
      <c r="M50" s="155">
        <f>L50/K50*100</f>
        <v>79.3103448275862</v>
      </c>
    </row>
    <row r="51" spans="1:13" s="156" customFormat="1" ht="14.25" customHeight="1">
      <c r="A51" s="149"/>
      <c r="B51" s="149"/>
      <c r="C51" s="149"/>
      <c r="D51" s="150">
        <v>2</v>
      </c>
      <c r="E51" s="150"/>
      <c r="F51" s="151"/>
      <c r="G51" s="152"/>
      <c r="H51" s="152" t="s">
        <v>13</v>
      </c>
      <c r="I51" s="180"/>
      <c r="J51" s="181"/>
      <c r="K51" s="154">
        <v>1619</v>
      </c>
      <c r="L51" s="154">
        <v>1619</v>
      </c>
      <c r="M51" s="155">
        <f>L51/K51*100</f>
        <v>100</v>
      </c>
    </row>
    <row r="52" spans="1:13" s="156" customFormat="1" ht="14.25" customHeight="1">
      <c r="A52" s="149"/>
      <c r="B52" s="149"/>
      <c r="C52" s="149"/>
      <c r="D52" s="150">
        <v>4</v>
      </c>
      <c r="E52" s="150"/>
      <c r="F52" s="151"/>
      <c r="G52" s="152"/>
      <c r="H52" s="152" t="s">
        <v>74</v>
      </c>
      <c r="I52" s="180"/>
      <c r="J52" s="181"/>
      <c r="K52" s="154">
        <v>170</v>
      </c>
      <c r="L52" s="154">
        <v>170</v>
      </c>
      <c r="M52" s="155">
        <f>L52/K52*100</f>
        <v>100</v>
      </c>
    </row>
    <row r="53" spans="1:13" s="156" customFormat="1" ht="14.25" customHeight="1">
      <c r="A53" s="149"/>
      <c r="B53" s="149"/>
      <c r="C53" s="149"/>
      <c r="D53" s="150">
        <v>6</v>
      </c>
      <c r="E53" s="150"/>
      <c r="F53" s="151"/>
      <c r="G53" s="152"/>
      <c r="H53" s="152" t="s">
        <v>75</v>
      </c>
      <c r="I53" s="180"/>
      <c r="J53" s="181"/>
      <c r="K53" s="181"/>
      <c r="L53" s="181"/>
      <c r="M53" s="155"/>
    </row>
    <row r="54" spans="1:13" s="156" customFormat="1" ht="14.25" customHeight="1">
      <c r="A54" s="149"/>
      <c r="B54" s="149"/>
      <c r="C54" s="149"/>
      <c r="D54" s="150"/>
      <c r="E54" s="150"/>
      <c r="F54" s="178"/>
      <c r="G54" s="179"/>
      <c r="H54" s="179"/>
      <c r="I54" s="180"/>
      <c r="J54" s="181"/>
      <c r="K54" s="181"/>
      <c r="L54" s="181"/>
      <c r="M54" s="182"/>
    </row>
    <row r="55" spans="1:13" s="156" customFormat="1" ht="14.25" customHeight="1">
      <c r="A55" s="149"/>
      <c r="B55" s="149"/>
      <c r="C55" s="149"/>
      <c r="D55" s="150"/>
      <c r="E55" s="150"/>
      <c r="F55" s="173" t="s">
        <v>79</v>
      </c>
      <c r="G55" s="174"/>
      <c r="H55" s="174"/>
      <c r="I55" s="175"/>
      <c r="J55" s="176">
        <f>SUM(J51:J54)</f>
        <v>0</v>
      </c>
      <c r="K55" s="176">
        <f>SUM(K50:K54)</f>
        <v>3819</v>
      </c>
      <c r="L55" s="176">
        <f>SUM(L50:L54)</f>
        <v>3399</v>
      </c>
      <c r="M55" s="177">
        <f>L55/K55*100</f>
        <v>89.00235663786331</v>
      </c>
    </row>
    <row r="56" spans="1:13" s="156" customFormat="1" ht="14.25" customHeight="1">
      <c r="A56" s="149"/>
      <c r="B56" s="149"/>
      <c r="C56" s="149"/>
      <c r="D56" s="150"/>
      <c r="E56" s="150"/>
      <c r="F56" s="178"/>
      <c r="G56" s="179"/>
      <c r="H56" s="179"/>
      <c r="I56" s="180"/>
      <c r="J56" s="181"/>
      <c r="K56" s="181"/>
      <c r="L56" s="181"/>
      <c r="M56" s="182"/>
    </row>
    <row r="57" spans="1:13" s="156" customFormat="1" ht="14.25" customHeight="1">
      <c r="A57" s="149">
        <v>4</v>
      </c>
      <c r="B57" s="149"/>
      <c r="C57" s="149"/>
      <c r="D57" s="150"/>
      <c r="E57" s="150"/>
      <c r="F57" s="157" t="s">
        <v>3</v>
      </c>
      <c r="G57" s="158"/>
      <c r="H57" s="152"/>
      <c r="I57" s="159"/>
      <c r="J57" s="154"/>
      <c r="K57" s="154"/>
      <c r="L57" s="160"/>
      <c r="M57" s="155"/>
    </row>
    <row r="58" spans="1:13" s="156" customFormat="1" ht="14.25" customHeight="1">
      <c r="A58" s="149"/>
      <c r="B58" s="149"/>
      <c r="C58" s="149"/>
      <c r="D58" s="150"/>
      <c r="E58" s="150"/>
      <c r="F58" s="157" t="s">
        <v>80</v>
      </c>
      <c r="G58" s="158"/>
      <c r="H58" s="152"/>
      <c r="I58" s="159"/>
      <c r="J58" s="154"/>
      <c r="K58" s="154"/>
      <c r="L58" s="160"/>
      <c r="M58" s="155"/>
    </row>
    <row r="59" spans="1:13" s="156" customFormat="1" ht="14.25" customHeight="1">
      <c r="A59" s="149"/>
      <c r="B59" s="149"/>
      <c r="C59" s="149"/>
      <c r="D59" s="150">
        <v>1</v>
      </c>
      <c r="E59" s="150"/>
      <c r="F59" s="151"/>
      <c r="G59" s="152"/>
      <c r="H59" s="152" t="s">
        <v>73</v>
      </c>
      <c r="I59" s="159"/>
      <c r="J59" s="154">
        <f>J43+J35</f>
        <v>33106</v>
      </c>
      <c r="K59" s="154">
        <f>K43+K35+K50</f>
        <v>37291</v>
      </c>
      <c r="L59" s="154">
        <v>30393</v>
      </c>
      <c r="M59" s="155">
        <f>L59/K59*100</f>
        <v>81.50223914617469</v>
      </c>
    </row>
    <row r="60" spans="1:13" s="156" customFormat="1" ht="14.25" customHeight="1">
      <c r="A60" s="149"/>
      <c r="B60" s="149"/>
      <c r="C60" s="149"/>
      <c r="D60" s="150">
        <v>2</v>
      </c>
      <c r="E60" s="150"/>
      <c r="F60" s="151"/>
      <c r="G60" s="152"/>
      <c r="H60" s="152" t="s">
        <v>13</v>
      </c>
      <c r="I60" s="159"/>
      <c r="J60" s="154">
        <f>J44+J36</f>
        <v>0</v>
      </c>
      <c r="K60" s="154">
        <f>K44+K36+K51</f>
        <v>9249</v>
      </c>
      <c r="L60" s="154">
        <v>9249</v>
      </c>
      <c r="M60" s="155">
        <f>L60/K60*100</f>
        <v>100</v>
      </c>
    </row>
    <row r="61" spans="1:13" s="156" customFormat="1" ht="14.25" customHeight="1">
      <c r="A61" s="149"/>
      <c r="B61" s="149"/>
      <c r="C61" s="149"/>
      <c r="D61" s="150">
        <v>4</v>
      </c>
      <c r="E61" s="150"/>
      <c r="F61" s="151"/>
      <c r="G61" s="152"/>
      <c r="H61" s="152" t="s">
        <v>74</v>
      </c>
      <c r="I61" s="159"/>
      <c r="J61" s="154">
        <f>J37</f>
        <v>0</v>
      </c>
      <c r="K61" s="154">
        <f>K52+K37</f>
        <v>3620</v>
      </c>
      <c r="L61" s="154">
        <v>3620</v>
      </c>
      <c r="M61" s="155">
        <f>L61/K61*100</f>
        <v>100</v>
      </c>
    </row>
    <row r="62" spans="1:13" s="156" customFormat="1" ht="14.25" customHeight="1">
      <c r="A62" s="149"/>
      <c r="B62" s="149"/>
      <c r="C62" s="149"/>
      <c r="D62" s="150">
        <v>6</v>
      </c>
      <c r="E62" s="150"/>
      <c r="F62" s="151"/>
      <c r="G62" s="152"/>
      <c r="H62" s="152" t="s">
        <v>75</v>
      </c>
      <c r="I62" s="159"/>
      <c r="J62" s="154">
        <f>J45+J38</f>
        <v>0</v>
      </c>
      <c r="K62" s="154">
        <f>K53+K45+K38</f>
        <v>13098</v>
      </c>
      <c r="L62" s="154">
        <v>13098</v>
      </c>
      <c r="M62" s="155">
        <f>L62/K62*100</f>
        <v>100</v>
      </c>
    </row>
    <row r="63" spans="1:13" s="156" customFormat="1" ht="14.25" customHeight="1">
      <c r="A63" s="149"/>
      <c r="B63" s="149"/>
      <c r="C63" s="149"/>
      <c r="D63" s="150"/>
      <c r="E63" s="150"/>
      <c r="F63" s="151"/>
      <c r="G63" s="152"/>
      <c r="H63" s="152"/>
      <c r="I63" s="159"/>
      <c r="J63" s="154"/>
      <c r="K63" s="154"/>
      <c r="L63" s="160"/>
      <c r="M63" s="155"/>
    </row>
    <row r="64" spans="1:13" s="156" customFormat="1" ht="14.25" customHeight="1">
      <c r="A64" s="149"/>
      <c r="B64" s="149"/>
      <c r="C64" s="149"/>
      <c r="D64" s="150"/>
      <c r="E64" s="150"/>
      <c r="F64" s="161" t="s">
        <v>76</v>
      </c>
      <c r="G64" s="162"/>
      <c r="H64" s="162"/>
      <c r="I64" s="163"/>
      <c r="J64" s="164">
        <f>SUM(J59:J63)</f>
        <v>33106</v>
      </c>
      <c r="K64" s="164">
        <f>SUM(K59:K63)</f>
        <v>63258</v>
      </c>
      <c r="L64" s="164">
        <f>SUM(L59:L63)</f>
        <v>56360</v>
      </c>
      <c r="M64" s="165">
        <f>L64/K64*100</f>
        <v>89.09545037781783</v>
      </c>
    </row>
    <row r="65" spans="1:13" s="156" customFormat="1" ht="14.25" customHeight="1">
      <c r="A65" s="149"/>
      <c r="B65" s="149"/>
      <c r="C65" s="149"/>
      <c r="D65" s="150"/>
      <c r="E65" s="150"/>
      <c r="F65" s="151"/>
      <c r="G65" s="152"/>
      <c r="H65" s="152"/>
      <c r="I65" s="159"/>
      <c r="J65" s="154"/>
      <c r="K65" s="154"/>
      <c r="L65" s="160"/>
      <c r="M65" s="155"/>
    </row>
    <row r="66" spans="1:13" s="156" customFormat="1" ht="14.25" customHeight="1">
      <c r="A66" s="149">
        <v>5</v>
      </c>
      <c r="B66" s="149"/>
      <c r="C66" s="149">
        <v>1</v>
      </c>
      <c r="D66" s="150"/>
      <c r="E66" s="150"/>
      <c r="F66" s="157" t="s">
        <v>81</v>
      </c>
      <c r="G66" s="158"/>
      <c r="H66" s="152"/>
      <c r="I66" s="159"/>
      <c r="J66" s="154"/>
      <c r="K66" s="154"/>
      <c r="L66" s="160"/>
      <c r="M66" s="155"/>
    </row>
    <row r="67" spans="1:13" s="156" customFormat="1" ht="14.25" customHeight="1">
      <c r="A67" s="149"/>
      <c r="B67" s="149"/>
      <c r="C67" s="149"/>
      <c r="D67" s="150"/>
      <c r="E67" s="150"/>
      <c r="F67" s="157" t="s">
        <v>82</v>
      </c>
      <c r="G67" s="158"/>
      <c r="H67" s="152"/>
      <c r="I67" s="159"/>
      <c r="J67" s="154"/>
      <c r="K67" s="154"/>
      <c r="L67" s="160"/>
      <c r="M67" s="155"/>
    </row>
    <row r="68" spans="1:13" s="156" customFormat="1" ht="14.25" customHeight="1">
      <c r="A68" s="149"/>
      <c r="B68" s="149"/>
      <c r="C68" s="149"/>
      <c r="D68" s="150">
        <v>1</v>
      </c>
      <c r="E68" s="150"/>
      <c r="F68" s="151"/>
      <c r="G68" s="152"/>
      <c r="H68" s="152" t="s">
        <v>73</v>
      </c>
      <c r="I68" s="159"/>
      <c r="J68" s="154">
        <v>55232</v>
      </c>
      <c r="K68" s="154">
        <v>73611</v>
      </c>
      <c r="L68" s="160">
        <v>73986</v>
      </c>
      <c r="M68" s="155">
        <f>L68/K68*100</f>
        <v>100.50943473122223</v>
      </c>
    </row>
    <row r="69" spans="1:13" s="156" customFormat="1" ht="14.25" customHeight="1">
      <c r="A69" s="149"/>
      <c r="B69" s="149"/>
      <c r="C69" s="149"/>
      <c r="D69" s="150">
        <v>2</v>
      </c>
      <c r="E69" s="150"/>
      <c r="F69" s="151"/>
      <c r="G69" s="152"/>
      <c r="H69" s="152" t="s">
        <v>13</v>
      </c>
      <c r="I69" s="159"/>
      <c r="J69" s="154">
        <v>9000</v>
      </c>
      <c r="K69" s="154">
        <v>43446</v>
      </c>
      <c r="L69" s="160">
        <v>43212</v>
      </c>
      <c r="M69" s="155">
        <f>L69/K69*100</f>
        <v>99.46140035906643</v>
      </c>
    </row>
    <row r="70" spans="1:13" s="156" customFormat="1" ht="14.25" customHeight="1">
      <c r="A70" s="149"/>
      <c r="B70" s="149"/>
      <c r="C70" s="149"/>
      <c r="D70" s="150">
        <v>4</v>
      </c>
      <c r="E70" s="150"/>
      <c r="F70" s="151"/>
      <c r="G70" s="152"/>
      <c r="H70" s="152" t="s">
        <v>74</v>
      </c>
      <c r="I70" s="159"/>
      <c r="J70" s="154">
        <v>10200</v>
      </c>
      <c r="K70" s="154">
        <v>17911</v>
      </c>
      <c r="L70" s="160">
        <v>17911</v>
      </c>
      <c r="M70" s="155">
        <f>L70/K70*100</f>
        <v>100</v>
      </c>
    </row>
    <row r="71" spans="1:13" s="156" customFormat="1" ht="14.25" customHeight="1">
      <c r="A71" s="149"/>
      <c r="B71" s="149"/>
      <c r="C71" s="149"/>
      <c r="D71" s="150">
        <v>5</v>
      </c>
      <c r="E71" s="150"/>
      <c r="F71" s="151"/>
      <c r="G71" s="152"/>
      <c r="H71" s="152" t="s">
        <v>83</v>
      </c>
      <c r="I71" s="159"/>
      <c r="J71" s="154"/>
      <c r="K71" s="154"/>
      <c r="L71" s="160">
        <v>424</v>
      </c>
      <c r="M71" s="155"/>
    </row>
    <row r="72" spans="1:13" s="156" customFormat="1" ht="14.25" customHeight="1">
      <c r="A72" s="149"/>
      <c r="B72" s="149"/>
      <c r="C72" s="149"/>
      <c r="D72" s="150">
        <v>6</v>
      </c>
      <c r="E72" s="150"/>
      <c r="F72" s="151"/>
      <c r="G72" s="152"/>
      <c r="H72" s="152" t="s">
        <v>75</v>
      </c>
      <c r="I72" s="159"/>
      <c r="J72" s="154"/>
      <c r="K72" s="154">
        <v>4869</v>
      </c>
      <c r="L72" s="160">
        <v>4869</v>
      </c>
      <c r="M72" s="155">
        <f>L72/K72*100</f>
        <v>100</v>
      </c>
    </row>
    <row r="73" spans="1:13" s="156" customFormat="1" ht="14.25" customHeight="1">
      <c r="A73" s="149"/>
      <c r="B73" s="149"/>
      <c r="C73" s="149"/>
      <c r="D73" s="150">
        <v>7</v>
      </c>
      <c r="E73" s="150"/>
      <c r="F73" s="151"/>
      <c r="G73" s="152"/>
      <c r="H73" s="152" t="s">
        <v>78</v>
      </c>
      <c r="I73" s="159"/>
      <c r="J73" s="154"/>
      <c r="K73" s="154">
        <v>2038</v>
      </c>
      <c r="L73" s="160">
        <v>2038</v>
      </c>
      <c r="M73" s="155">
        <f>L73/K73*100</f>
        <v>100</v>
      </c>
    </row>
    <row r="74" spans="1:13" s="156" customFormat="1" ht="14.25" customHeight="1">
      <c r="A74" s="149"/>
      <c r="B74" s="149"/>
      <c r="C74" s="149"/>
      <c r="D74" s="150"/>
      <c r="E74" s="150"/>
      <c r="F74" s="151"/>
      <c r="G74" s="152"/>
      <c r="H74" s="152"/>
      <c r="I74" s="159"/>
      <c r="J74" s="154"/>
      <c r="K74" s="154"/>
      <c r="L74" s="160"/>
      <c r="M74" s="155"/>
    </row>
    <row r="75" spans="1:13" s="156" customFormat="1" ht="14.25" customHeight="1">
      <c r="A75" s="149"/>
      <c r="B75" s="149"/>
      <c r="C75" s="149"/>
      <c r="D75" s="150"/>
      <c r="E75" s="150"/>
      <c r="F75" s="161" t="s">
        <v>76</v>
      </c>
      <c r="G75" s="162"/>
      <c r="H75" s="162"/>
      <c r="I75" s="163"/>
      <c r="J75" s="164">
        <f>SUM(J66:J74)</f>
        <v>74432</v>
      </c>
      <c r="K75" s="164">
        <f>SUM(K66:K74)</f>
        <v>141875</v>
      </c>
      <c r="L75" s="164">
        <f>SUM(L66:L74)</f>
        <v>142440</v>
      </c>
      <c r="M75" s="165">
        <f>L75/K75*100</f>
        <v>100.39823788546256</v>
      </c>
    </row>
    <row r="76" spans="1:13" s="156" customFormat="1" ht="13.5" customHeight="1">
      <c r="A76" s="149"/>
      <c r="B76" s="149"/>
      <c r="C76" s="149"/>
      <c r="D76" s="150"/>
      <c r="E76" s="150"/>
      <c r="F76" s="151"/>
      <c r="G76" s="152"/>
      <c r="H76" s="152"/>
      <c r="I76" s="166"/>
      <c r="J76" s="181"/>
      <c r="K76" s="181"/>
      <c r="L76" s="183"/>
      <c r="M76" s="182"/>
    </row>
    <row r="77" spans="1:13" s="156" customFormat="1" ht="13.5" customHeight="1">
      <c r="A77" s="149">
        <v>6</v>
      </c>
      <c r="B77" s="149"/>
      <c r="C77" s="149">
        <v>1</v>
      </c>
      <c r="D77" s="150"/>
      <c r="E77" s="150"/>
      <c r="F77" s="157" t="s">
        <v>1530</v>
      </c>
      <c r="G77" s="158"/>
      <c r="H77" s="152"/>
      <c r="I77" s="159"/>
      <c r="J77" s="154"/>
      <c r="K77" s="154"/>
      <c r="L77" s="160"/>
      <c r="M77" s="155"/>
    </row>
    <row r="78" spans="1:13" s="156" customFormat="1" ht="13.5" customHeight="1">
      <c r="A78" s="149"/>
      <c r="B78" s="149"/>
      <c r="C78" s="149"/>
      <c r="D78" s="150">
        <v>1</v>
      </c>
      <c r="E78" s="150"/>
      <c r="F78" s="151"/>
      <c r="G78" s="152"/>
      <c r="H78" s="152" t="s">
        <v>73</v>
      </c>
      <c r="I78" s="159"/>
      <c r="J78" s="154">
        <v>39447</v>
      </c>
      <c r="K78" s="154">
        <v>42492</v>
      </c>
      <c r="L78" s="160">
        <v>42493</v>
      </c>
      <c r="M78" s="155">
        <f>L78/K78*100</f>
        <v>100.00235338416643</v>
      </c>
    </row>
    <row r="79" spans="1:13" s="156" customFormat="1" ht="13.5" customHeight="1">
      <c r="A79" s="149"/>
      <c r="B79" s="149"/>
      <c r="C79" s="149"/>
      <c r="D79" s="150">
        <v>2</v>
      </c>
      <c r="E79" s="150"/>
      <c r="F79" s="151"/>
      <c r="G79" s="152"/>
      <c r="H79" s="152" t="s">
        <v>13</v>
      </c>
      <c r="I79" s="159"/>
      <c r="J79" s="154">
        <v>500</v>
      </c>
      <c r="K79" s="154">
        <v>5587</v>
      </c>
      <c r="L79" s="160">
        <v>5586</v>
      </c>
      <c r="M79" s="155">
        <f>L79/K79*100</f>
        <v>99.98210130660462</v>
      </c>
    </row>
    <row r="80" spans="1:13" s="156" customFormat="1" ht="13.5" customHeight="1">
      <c r="A80" s="149"/>
      <c r="B80" s="149"/>
      <c r="C80" s="149"/>
      <c r="D80" s="150">
        <v>4</v>
      </c>
      <c r="E80" s="150"/>
      <c r="F80" s="151"/>
      <c r="G80" s="152"/>
      <c r="H80" s="152" t="s">
        <v>74</v>
      </c>
      <c r="I80" s="159"/>
      <c r="J80" s="154"/>
      <c r="K80" s="154">
        <v>845</v>
      </c>
      <c r="L80" s="160">
        <v>845</v>
      </c>
      <c r="M80" s="155">
        <f>L80/K80*100</f>
        <v>100</v>
      </c>
    </row>
    <row r="81" spans="1:13" s="156" customFormat="1" ht="13.5" customHeight="1">
      <c r="A81" s="149"/>
      <c r="B81" s="149"/>
      <c r="C81" s="149"/>
      <c r="D81" s="150">
        <v>6</v>
      </c>
      <c r="E81" s="150"/>
      <c r="F81" s="151"/>
      <c r="G81" s="152"/>
      <c r="H81" s="152" t="s">
        <v>75</v>
      </c>
      <c r="I81" s="159"/>
      <c r="J81" s="154"/>
      <c r="K81" s="154">
        <v>3984</v>
      </c>
      <c r="L81" s="160">
        <v>3984</v>
      </c>
      <c r="M81" s="155">
        <f>L81/K81*100</f>
        <v>100</v>
      </c>
    </row>
    <row r="82" spans="1:13" s="156" customFormat="1" ht="14.25" customHeight="1">
      <c r="A82" s="149"/>
      <c r="B82" s="149"/>
      <c r="C82" s="149"/>
      <c r="D82" s="150">
        <v>7</v>
      </c>
      <c r="E82" s="150"/>
      <c r="F82" s="151"/>
      <c r="G82" s="152"/>
      <c r="H82" s="152" t="s">
        <v>78</v>
      </c>
      <c r="I82" s="159"/>
      <c r="J82" s="154"/>
      <c r="K82" s="154">
        <v>408</v>
      </c>
      <c r="L82" s="160">
        <v>408</v>
      </c>
      <c r="M82" s="155">
        <f>L82/K82*100</f>
        <v>100</v>
      </c>
    </row>
    <row r="83" spans="1:13" s="156" customFormat="1" ht="13.5" customHeight="1">
      <c r="A83" s="149"/>
      <c r="B83" s="149"/>
      <c r="C83" s="149"/>
      <c r="D83" s="150"/>
      <c r="E83" s="150"/>
      <c r="F83" s="151"/>
      <c r="G83" s="152"/>
      <c r="H83" s="152"/>
      <c r="I83" s="159"/>
      <c r="J83" s="154"/>
      <c r="K83" s="154"/>
      <c r="L83" s="160"/>
      <c r="M83" s="155"/>
    </row>
    <row r="84" spans="1:13" s="156" customFormat="1" ht="13.5" customHeight="1">
      <c r="A84" s="149"/>
      <c r="B84" s="149"/>
      <c r="C84" s="149"/>
      <c r="D84" s="150"/>
      <c r="E84" s="150"/>
      <c r="F84" s="161" t="s">
        <v>76</v>
      </c>
      <c r="G84" s="162"/>
      <c r="H84" s="162"/>
      <c r="I84" s="163"/>
      <c r="J84" s="164">
        <f>SUM(J76:J83)</f>
        <v>39947</v>
      </c>
      <c r="K84" s="164">
        <f>SUM(K76:K83)</f>
        <v>53316</v>
      </c>
      <c r="L84" s="164">
        <f>SUM(L76:L83)</f>
        <v>53316</v>
      </c>
      <c r="M84" s="165">
        <f>L84/K84*100</f>
        <v>100</v>
      </c>
    </row>
    <row r="85" spans="1:13" s="156" customFormat="1" ht="14.25" customHeight="1">
      <c r="A85" s="149"/>
      <c r="B85" s="149"/>
      <c r="C85" s="149"/>
      <c r="D85" s="150"/>
      <c r="E85" s="150"/>
      <c r="F85" s="184"/>
      <c r="G85" s="185"/>
      <c r="H85" s="185"/>
      <c r="I85" s="186"/>
      <c r="J85" s="171"/>
      <c r="K85" s="171"/>
      <c r="L85" s="171"/>
      <c r="M85" s="172"/>
    </row>
    <row r="86" spans="1:13" s="156" customFormat="1" ht="14.25" customHeight="1">
      <c r="A86" s="149">
        <v>7</v>
      </c>
      <c r="B86" s="149"/>
      <c r="C86" s="149">
        <v>1</v>
      </c>
      <c r="D86" s="150"/>
      <c r="E86" s="150"/>
      <c r="F86" s="157" t="s">
        <v>1454</v>
      </c>
      <c r="G86" s="158"/>
      <c r="H86" s="152"/>
      <c r="I86" s="159"/>
      <c r="J86" s="154"/>
      <c r="K86" s="154"/>
      <c r="L86" s="160"/>
      <c r="M86" s="155"/>
    </row>
    <row r="87" spans="1:13" s="156" customFormat="1" ht="14.25" customHeight="1">
      <c r="A87" s="149"/>
      <c r="B87" s="149"/>
      <c r="C87" s="149"/>
      <c r="D87" s="150">
        <v>1</v>
      </c>
      <c r="E87" s="150"/>
      <c r="F87" s="151"/>
      <c r="G87" s="152"/>
      <c r="H87" s="152" t="s">
        <v>73</v>
      </c>
      <c r="I87" s="159"/>
      <c r="J87" s="154">
        <v>13017</v>
      </c>
      <c r="K87" s="154">
        <v>19453</v>
      </c>
      <c r="L87" s="160">
        <v>19456</v>
      </c>
      <c r="M87" s="155">
        <f>L87/K87*100</f>
        <v>100.01542178584279</v>
      </c>
    </row>
    <row r="88" spans="1:13" s="156" customFormat="1" ht="14.25" customHeight="1">
      <c r="A88" s="149"/>
      <c r="B88" s="149"/>
      <c r="C88" s="149"/>
      <c r="D88" s="150">
        <v>2</v>
      </c>
      <c r="E88" s="150"/>
      <c r="F88" s="151"/>
      <c r="G88" s="152"/>
      <c r="H88" s="152" t="s">
        <v>13</v>
      </c>
      <c r="I88" s="159"/>
      <c r="J88" s="154"/>
      <c r="K88" s="154">
        <v>2711</v>
      </c>
      <c r="L88" s="160">
        <v>2711</v>
      </c>
      <c r="M88" s="155">
        <f>L88/K88*100</f>
        <v>100</v>
      </c>
    </row>
    <row r="89" spans="1:13" s="156" customFormat="1" ht="14.25" customHeight="1">
      <c r="A89" s="149"/>
      <c r="B89" s="149"/>
      <c r="C89" s="149"/>
      <c r="D89" s="150">
        <v>4</v>
      </c>
      <c r="E89" s="150"/>
      <c r="F89" s="151"/>
      <c r="G89" s="152"/>
      <c r="H89" s="152" t="s">
        <v>74</v>
      </c>
      <c r="I89" s="159"/>
      <c r="J89" s="154"/>
      <c r="K89" s="154">
        <v>1691</v>
      </c>
      <c r="L89" s="160">
        <v>1691</v>
      </c>
      <c r="M89" s="155">
        <f>L89/K89*100</f>
        <v>100</v>
      </c>
    </row>
    <row r="90" spans="1:13" s="156" customFormat="1" ht="14.25" customHeight="1">
      <c r="A90" s="149"/>
      <c r="B90" s="149"/>
      <c r="C90" s="149"/>
      <c r="D90" s="150">
        <v>6</v>
      </c>
      <c r="E90" s="150"/>
      <c r="F90" s="151"/>
      <c r="G90" s="152"/>
      <c r="H90" s="152" t="s">
        <v>75</v>
      </c>
      <c r="I90" s="159"/>
      <c r="J90" s="154"/>
      <c r="K90" s="154">
        <v>2636</v>
      </c>
      <c r="L90" s="160">
        <v>2636</v>
      </c>
      <c r="M90" s="155">
        <f>L90/K90*100</f>
        <v>100</v>
      </c>
    </row>
    <row r="91" spans="1:13" s="156" customFormat="1" ht="14.25" customHeight="1">
      <c r="A91" s="149"/>
      <c r="B91" s="149"/>
      <c r="C91" s="149"/>
      <c r="D91" s="150"/>
      <c r="E91" s="150"/>
      <c r="F91" s="151"/>
      <c r="G91" s="152"/>
      <c r="H91" s="152"/>
      <c r="I91" s="159"/>
      <c r="J91" s="154"/>
      <c r="K91" s="154"/>
      <c r="L91" s="160"/>
      <c r="M91" s="155"/>
    </row>
    <row r="92" spans="1:13" s="156" customFormat="1" ht="14.25" customHeight="1">
      <c r="A92" s="149"/>
      <c r="B92" s="149"/>
      <c r="C92" s="149"/>
      <c r="D92" s="150"/>
      <c r="E92" s="150"/>
      <c r="F92" s="161" t="s">
        <v>76</v>
      </c>
      <c r="G92" s="162"/>
      <c r="H92" s="162"/>
      <c r="I92" s="163"/>
      <c r="J92" s="164">
        <f>SUM(J85:J91)</f>
        <v>13017</v>
      </c>
      <c r="K92" s="164">
        <f>SUM(K85:K91)</f>
        <v>26491</v>
      </c>
      <c r="L92" s="164">
        <f>SUM(L85:L91)</f>
        <v>26494</v>
      </c>
      <c r="M92" s="165">
        <f>L92/K92*100</f>
        <v>100.01132460080781</v>
      </c>
    </row>
    <row r="93" spans="1:13" s="156" customFormat="1" ht="13.5" customHeight="1">
      <c r="A93" s="149"/>
      <c r="B93" s="149"/>
      <c r="C93" s="149"/>
      <c r="D93" s="150"/>
      <c r="E93" s="150"/>
      <c r="F93" s="151"/>
      <c r="G93" s="152"/>
      <c r="H93" s="152"/>
      <c r="I93" s="166"/>
      <c r="J93" s="154"/>
      <c r="K93" s="154"/>
      <c r="L93" s="160"/>
      <c r="M93" s="155"/>
    </row>
    <row r="94" spans="1:13" s="156" customFormat="1" ht="15.75" customHeight="1">
      <c r="A94" s="149">
        <v>8</v>
      </c>
      <c r="B94" s="149"/>
      <c r="C94" s="149">
        <v>1</v>
      </c>
      <c r="D94" s="150"/>
      <c r="E94" s="150"/>
      <c r="F94" s="157" t="s">
        <v>1531</v>
      </c>
      <c r="G94" s="158"/>
      <c r="H94" s="152"/>
      <c r="I94" s="159"/>
      <c r="J94" s="154"/>
      <c r="K94" s="154"/>
      <c r="L94" s="160"/>
      <c r="M94" s="155"/>
    </row>
    <row r="95" spans="1:13" s="156" customFormat="1" ht="15.75" customHeight="1">
      <c r="A95" s="149"/>
      <c r="B95" s="149"/>
      <c r="C95" s="149"/>
      <c r="D95" s="150">
        <v>1</v>
      </c>
      <c r="E95" s="150"/>
      <c r="F95" s="151"/>
      <c r="G95" s="152"/>
      <c r="H95" s="152" t="s">
        <v>73</v>
      </c>
      <c r="I95" s="159"/>
      <c r="J95" s="154">
        <v>10742</v>
      </c>
      <c r="K95" s="154">
        <v>25774</v>
      </c>
      <c r="L95" s="160">
        <v>25773</v>
      </c>
      <c r="M95" s="155">
        <f aca="true" t="shared" si="0" ref="M95:M100">L95/K95*100</f>
        <v>99.99612012105223</v>
      </c>
    </row>
    <row r="96" spans="1:13" s="156" customFormat="1" ht="15.75" customHeight="1">
      <c r="A96" s="149"/>
      <c r="B96" s="149"/>
      <c r="C96" s="149"/>
      <c r="D96" s="150">
        <v>2</v>
      </c>
      <c r="E96" s="150"/>
      <c r="F96" s="151"/>
      <c r="G96" s="152"/>
      <c r="H96" s="152" t="s">
        <v>13</v>
      </c>
      <c r="I96" s="159"/>
      <c r="J96" s="154">
        <v>3793</v>
      </c>
      <c r="K96" s="154">
        <v>29045</v>
      </c>
      <c r="L96" s="160">
        <v>29045</v>
      </c>
      <c r="M96" s="155">
        <f t="shared" si="0"/>
        <v>100</v>
      </c>
    </row>
    <row r="97" spans="1:13" s="156" customFormat="1" ht="15.75" customHeight="1">
      <c r="A97" s="149"/>
      <c r="B97" s="149"/>
      <c r="C97" s="149"/>
      <c r="D97" s="150">
        <v>4</v>
      </c>
      <c r="E97" s="150"/>
      <c r="F97" s="151"/>
      <c r="G97" s="152"/>
      <c r="H97" s="152" t="s">
        <v>74</v>
      </c>
      <c r="I97" s="159"/>
      <c r="J97" s="154">
        <v>5500</v>
      </c>
      <c r="K97" s="154">
        <v>20010</v>
      </c>
      <c r="L97" s="160">
        <v>20010</v>
      </c>
      <c r="M97" s="155">
        <f t="shared" si="0"/>
        <v>100</v>
      </c>
    </row>
    <row r="98" spans="1:13" s="156" customFormat="1" ht="15.75" customHeight="1">
      <c r="A98" s="149"/>
      <c r="B98" s="149"/>
      <c r="C98" s="149"/>
      <c r="D98" s="150">
        <v>5</v>
      </c>
      <c r="E98" s="150"/>
      <c r="F98" s="151"/>
      <c r="G98" s="152"/>
      <c r="H98" s="152" t="s">
        <v>83</v>
      </c>
      <c r="I98" s="159"/>
      <c r="J98" s="154"/>
      <c r="K98" s="154">
        <v>420</v>
      </c>
      <c r="L98" s="160">
        <v>420</v>
      </c>
      <c r="M98" s="155">
        <f t="shared" si="0"/>
        <v>100</v>
      </c>
    </row>
    <row r="99" spans="1:13" s="156" customFormat="1" ht="15.75" customHeight="1">
      <c r="A99" s="149"/>
      <c r="B99" s="149"/>
      <c r="C99" s="149"/>
      <c r="D99" s="150">
        <v>6</v>
      </c>
      <c r="E99" s="150"/>
      <c r="F99" s="151"/>
      <c r="G99" s="152"/>
      <c r="H99" s="152" t="s">
        <v>75</v>
      </c>
      <c r="I99" s="159"/>
      <c r="J99" s="154"/>
      <c r="K99" s="154">
        <v>23112</v>
      </c>
      <c r="L99" s="160">
        <v>23112</v>
      </c>
      <c r="M99" s="155">
        <f t="shared" si="0"/>
        <v>100</v>
      </c>
    </row>
    <row r="100" spans="1:13" s="156" customFormat="1" ht="15.75" customHeight="1">
      <c r="A100" s="149"/>
      <c r="B100" s="149"/>
      <c r="C100" s="149"/>
      <c r="D100" s="150">
        <v>7</v>
      </c>
      <c r="E100" s="150"/>
      <c r="F100" s="151"/>
      <c r="G100" s="152"/>
      <c r="H100" s="152" t="s">
        <v>78</v>
      </c>
      <c r="I100" s="159"/>
      <c r="J100" s="154"/>
      <c r="K100" s="154">
        <v>179</v>
      </c>
      <c r="L100" s="160">
        <v>179</v>
      </c>
      <c r="M100" s="155">
        <f t="shared" si="0"/>
        <v>100</v>
      </c>
    </row>
    <row r="101" spans="1:13" s="156" customFormat="1" ht="15.75" customHeight="1">
      <c r="A101" s="149"/>
      <c r="B101" s="149"/>
      <c r="C101" s="149"/>
      <c r="D101" s="150"/>
      <c r="E101" s="150"/>
      <c r="F101" s="151"/>
      <c r="G101" s="152"/>
      <c r="H101" s="152"/>
      <c r="I101" s="159"/>
      <c r="J101" s="154"/>
      <c r="K101" s="154"/>
      <c r="L101" s="160"/>
      <c r="M101" s="155"/>
    </row>
    <row r="102" spans="1:13" s="156" customFormat="1" ht="15.75" customHeight="1">
      <c r="A102" s="149"/>
      <c r="B102" s="149"/>
      <c r="C102" s="149"/>
      <c r="D102" s="150"/>
      <c r="E102" s="150"/>
      <c r="F102" s="161" t="s">
        <v>76</v>
      </c>
      <c r="G102" s="162"/>
      <c r="H102" s="162"/>
      <c r="I102" s="163"/>
      <c r="J102" s="164">
        <f>SUM(J93:J101)</f>
        <v>20035</v>
      </c>
      <c r="K102" s="164">
        <f>SUM(K93:K101)</f>
        <v>98540</v>
      </c>
      <c r="L102" s="164">
        <f>SUM(L93:L101)</f>
        <v>98539</v>
      </c>
      <c r="M102" s="165">
        <f>L102/K102*100</f>
        <v>99.99898518368175</v>
      </c>
    </row>
    <row r="103" spans="1:13" s="156" customFormat="1" ht="15.75" customHeight="1">
      <c r="A103" s="149"/>
      <c r="B103" s="149"/>
      <c r="C103" s="149"/>
      <c r="D103" s="150"/>
      <c r="E103" s="150"/>
      <c r="F103" s="151"/>
      <c r="G103" s="152"/>
      <c r="H103" s="152"/>
      <c r="I103" s="166"/>
      <c r="J103" s="154"/>
      <c r="K103" s="154"/>
      <c r="L103" s="160"/>
      <c r="M103" s="155"/>
    </row>
    <row r="104" spans="1:13" s="156" customFormat="1" ht="15.75" customHeight="1">
      <c r="A104" s="149">
        <v>9</v>
      </c>
      <c r="B104" s="149"/>
      <c r="C104" s="149">
        <v>1</v>
      </c>
      <c r="D104" s="150"/>
      <c r="E104" s="150"/>
      <c r="F104" s="157" t="s">
        <v>1455</v>
      </c>
      <c r="G104" s="158"/>
      <c r="H104" s="152"/>
      <c r="I104" s="159"/>
      <c r="J104" s="154"/>
      <c r="K104" s="154"/>
      <c r="L104" s="160"/>
      <c r="M104" s="155"/>
    </row>
    <row r="105" spans="1:13" s="156" customFormat="1" ht="15.75" customHeight="1">
      <c r="A105" s="149"/>
      <c r="B105" s="149"/>
      <c r="C105" s="149"/>
      <c r="D105" s="150">
        <v>1</v>
      </c>
      <c r="E105" s="150"/>
      <c r="F105" s="151"/>
      <c r="G105" s="152"/>
      <c r="H105" s="152" t="s">
        <v>73</v>
      </c>
      <c r="I105" s="159"/>
      <c r="J105" s="154">
        <v>19743</v>
      </c>
      <c r="K105" s="154">
        <v>25368</v>
      </c>
      <c r="L105" s="160">
        <v>25387</v>
      </c>
      <c r="M105" s="155">
        <f>L105/K105*100</f>
        <v>100.07489750867234</v>
      </c>
    </row>
    <row r="106" spans="1:13" s="156" customFormat="1" ht="15.75" customHeight="1">
      <c r="A106" s="149"/>
      <c r="B106" s="149"/>
      <c r="C106" s="149"/>
      <c r="D106" s="150">
        <v>2</v>
      </c>
      <c r="E106" s="150"/>
      <c r="F106" s="151"/>
      <c r="G106" s="152"/>
      <c r="H106" s="152" t="s">
        <v>13</v>
      </c>
      <c r="I106" s="159"/>
      <c r="J106" s="154"/>
      <c r="K106" s="154">
        <v>853</v>
      </c>
      <c r="L106" s="160">
        <v>853</v>
      </c>
      <c r="M106" s="155">
        <f>L106/K106*100</f>
        <v>100</v>
      </c>
    </row>
    <row r="107" spans="1:13" s="156" customFormat="1" ht="15.75" customHeight="1">
      <c r="A107" s="149"/>
      <c r="B107" s="149"/>
      <c r="C107" s="149"/>
      <c r="D107" s="150">
        <v>4</v>
      </c>
      <c r="E107" s="150"/>
      <c r="F107" s="151"/>
      <c r="G107" s="152"/>
      <c r="H107" s="152" t="s">
        <v>74</v>
      </c>
      <c r="I107" s="159"/>
      <c r="J107" s="154"/>
      <c r="K107" s="154">
        <v>66</v>
      </c>
      <c r="L107" s="160">
        <v>66</v>
      </c>
      <c r="M107" s="155">
        <f>L107/K107*100</f>
        <v>100</v>
      </c>
    </row>
    <row r="108" spans="1:13" s="156" customFormat="1" ht="15.75" customHeight="1">
      <c r="A108" s="149"/>
      <c r="B108" s="149"/>
      <c r="C108" s="149"/>
      <c r="D108" s="150">
        <v>6</v>
      </c>
      <c r="E108" s="150"/>
      <c r="F108" s="151"/>
      <c r="G108" s="152"/>
      <c r="H108" s="152" t="s">
        <v>75</v>
      </c>
      <c r="I108" s="159"/>
      <c r="J108" s="154"/>
      <c r="K108" s="154">
        <v>3927</v>
      </c>
      <c r="L108" s="160">
        <v>3927</v>
      </c>
      <c r="M108" s="155">
        <f>L108/K108*100</f>
        <v>100</v>
      </c>
    </row>
    <row r="109" spans="1:13" s="156" customFormat="1" ht="15.75" customHeight="1">
      <c r="A109" s="149"/>
      <c r="B109" s="149"/>
      <c r="C109" s="149"/>
      <c r="D109" s="150"/>
      <c r="E109" s="150"/>
      <c r="F109" s="151"/>
      <c r="G109" s="152"/>
      <c r="H109" s="152"/>
      <c r="I109" s="159"/>
      <c r="J109" s="154"/>
      <c r="K109" s="154"/>
      <c r="L109" s="160"/>
      <c r="M109" s="155"/>
    </row>
    <row r="110" spans="1:13" s="156" customFormat="1" ht="15.75" customHeight="1">
      <c r="A110" s="149"/>
      <c r="B110" s="149"/>
      <c r="C110" s="149"/>
      <c r="D110" s="150"/>
      <c r="E110" s="150"/>
      <c r="F110" s="161" t="s">
        <v>76</v>
      </c>
      <c r="G110" s="162"/>
      <c r="H110" s="162"/>
      <c r="I110" s="163"/>
      <c r="J110" s="164">
        <f>SUM(J103:J109)</f>
        <v>19743</v>
      </c>
      <c r="K110" s="164">
        <f>SUM(K103:K109)</f>
        <v>30214</v>
      </c>
      <c r="L110" s="164">
        <f>SUM(L103:L109)</f>
        <v>30233</v>
      </c>
      <c r="M110" s="165">
        <f>L110/K110*100</f>
        <v>100.0628847554114</v>
      </c>
    </row>
    <row r="111" spans="1:13" s="156" customFormat="1" ht="12.75" customHeight="1">
      <c r="A111" s="149"/>
      <c r="B111" s="149"/>
      <c r="C111" s="149"/>
      <c r="D111" s="150"/>
      <c r="E111" s="150"/>
      <c r="F111" s="151"/>
      <c r="G111" s="152"/>
      <c r="H111" s="152"/>
      <c r="I111" s="166"/>
      <c r="J111" s="154"/>
      <c r="K111" s="154"/>
      <c r="L111" s="160"/>
      <c r="M111" s="155"/>
    </row>
    <row r="112" spans="1:13" s="156" customFormat="1" ht="12.75" customHeight="1">
      <c r="A112" s="149">
        <v>10</v>
      </c>
      <c r="B112" s="149"/>
      <c r="C112" s="149">
        <v>1</v>
      </c>
      <c r="D112" s="150"/>
      <c r="E112" s="150"/>
      <c r="F112" s="157" t="s">
        <v>5</v>
      </c>
      <c r="G112" s="158"/>
      <c r="H112" s="152"/>
      <c r="I112" s="159"/>
      <c r="J112" s="154"/>
      <c r="K112" s="154"/>
      <c r="L112" s="160"/>
      <c r="M112" s="155"/>
    </row>
    <row r="113" spans="1:13" s="156" customFormat="1" ht="12.75" customHeight="1">
      <c r="A113" s="149"/>
      <c r="B113" s="149"/>
      <c r="C113" s="149"/>
      <c r="D113" s="150">
        <v>1</v>
      </c>
      <c r="E113" s="150"/>
      <c r="F113" s="151"/>
      <c r="G113" s="152"/>
      <c r="H113" s="152" t="s">
        <v>73</v>
      </c>
      <c r="I113" s="159"/>
      <c r="J113" s="154">
        <v>7752</v>
      </c>
      <c r="K113" s="154">
        <v>11936</v>
      </c>
      <c r="L113" s="160">
        <v>11936</v>
      </c>
      <c r="M113" s="155">
        <f>L113/K113*100</f>
        <v>100</v>
      </c>
    </row>
    <row r="114" spans="1:13" s="156" customFormat="1" ht="12.75" customHeight="1">
      <c r="A114" s="149"/>
      <c r="B114" s="149"/>
      <c r="C114" s="149"/>
      <c r="D114" s="150">
        <v>2</v>
      </c>
      <c r="E114" s="150"/>
      <c r="F114" s="151"/>
      <c r="G114" s="152"/>
      <c r="H114" s="152" t="s">
        <v>13</v>
      </c>
      <c r="I114" s="159"/>
      <c r="J114" s="154"/>
      <c r="K114" s="154">
        <v>1432</v>
      </c>
      <c r="L114" s="160">
        <v>1432</v>
      </c>
      <c r="M114" s="155">
        <f>L114/K114*100</f>
        <v>100</v>
      </c>
    </row>
    <row r="115" spans="1:13" s="156" customFormat="1" ht="12.75" customHeight="1">
      <c r="A115" s="149"/>
      <c r="B115" s="149"/>
      <c r="C115" s="149"/>
      <c r="D115" s="150">
        <v>4</v>
      </c>
      <c r="E115" s="150"/>
      <c r="F115" s="151"/>
      <c r="G115" s="152"/>
      <c r="H115" s="152" t="s">
        <v>74</v>
      </c>
      <c r="I115" s="159"/>
      <c r="J115" s="154"/>
      <c r="K115" s="154">
        <v>305</v>
      </c>
      <c r="L115" s="160">
        <v>305</v>
      </c>
      <c r="M115" s="155">
        <f>L115/K115*100</f>
        <v>100</v>
      </c>
    </row>
    <row r="116" spans="1:13" s="156" customFormat="1" ht="12.75" customHeight="1">
      <c r="A116" s="149"/>
      <c r="B116" s="149"/>
      <c r="C116" s="149"/>
      <c r="D116" s="150">
        <v>6</v>
      </c>
      <c r="E116" s="150"/>
      <c r="F116" s="151"/>
      <c r="G116" s="152"/>
      <c r="H116" s="152" t="s">
        <v>75</v>
      </c>
      <c r="I116" s="159"/>
      <c r="J116" s="154"/>
      <c r="K116" s="154">
        <v>3647</v>
      </c>
      <c r="L116" s="160">
        <v>3647</v>
      </c>
      <c r="M116" s="155">
        <f>L116/K116*100</f>
        <v>100</v>
      </c>
    </row>
    <row r="117" spans="1:13" s="156" customFormat="1" ht="12.75" customHeight="1">
      <c r="A117" s="149"/>
      <c r="B117" s="149"/>
      <c r="C117" s="149"/>
      <c r="D117" s="150"/>
      <c r="E117" s="150"/>
      <c r="F117" s="151"/>
      <c r="G117" s="152"/>
      <c r="H117" s="152"/>
      <c r="I117" s="159"/>
      <c r="J117" s="154"/>
      <c r="K117" s="154"/>
      <c r="L117" s="160"/>
      <c r="M117" s="155"/>
    </row>
    <row r="118" spans="1:13" s="156" customFormat="1" ht="12.75" customHeight="1">
      <c r="A118" s="149"/>
      <c r="B118" s="149"/>
      <c r="C118" s="149"/>
      <c r="D118" s="150"/>
      <c r="E118" s="150"/>
      <c r="F118" s="161" t="s">
        <v>76</v>
      </c>
      <c r="G118" s="162"/>
      <c r="H118" s="162"/>
      <c r="I118" s="163"/>
      <c r="J118" s="164">
        <f>SUM(J111:J117)</f>
        <v>7752</v>
      </c>
      <c r="K118" s="164">
        <f>SUM(K113:K116)</f>
        <v>17320</v>
      </c>
      <c r="L118" s="164">
        <f>SUM(L113:L116)</f>
        <v>17320</v>
      </c>
      <c r="M118" s="165">
        <f>L118/K118*100</f>
        <v>100</v>
      </c>
    </row>
    <row r="119" spans="1:13" s="156" customFormat="1" ht="12.75" customHeight="1">
      <c r="A119" s="149"/>
      <c r="B119" s="149"/>
      <c r="C119" s="149"/>
      <c r="D119" s="150"/>
      <c r="E119" s="150"/>
      <c r="F119" s="151"/>
      <c r="G119" s="152"/>
      <c r="H119" s="152"/>
      <c r="I119" s="166"/>
      <c r="J119" s="181"/>
      <c r="K119" s="181"/>
      <c r="L119" s="181"/>
      <c r="M119" s="182"/>
    </row>
    <row r="120" spans="1:13" s="156" customFormat="1" ht="12.75" customHeight="1">
      <c r="A120" s="149">
        <v>11</v>
      </c>
      <c r="B120" s="149"/>
      <c r="C120" s="149">
        <v>1</v>
      </c>
      <c r="D120" s="150"/>
      <c r="E120" s="150"/>
      <c r="F120" s="157" t="s">
        <v>1456</v>
      </c>
      <c r="G120" s="158"/>
      <c r="H120" s="152"/>
      <c r="I120" s="159"/>
      <c r="J120" s="154"/>
      <c r="K120" s="154"/>
      <c r="L120" s="160"/>
      <c r="M120" s="155"/>
    </row>
    <row r="121" spans="1:13" s="156" customFormat="1" ht="12.75" customHeight="1">
      <c r="A121" s="149"/>
      <c r="B121" s="149"/>
      <c r="C121" s="149"/>
      <c r="D121" s="150">
        <v>1</v>
      </c>
      <c r="E121" s="150"/>
      <c r="F121" s="151"/>
      <c r="G121" s="152"/>
      <c r="H121" s="152" t="s">
        <v>73</v>
      </c>
      <c r="I121" s="159"/>
      <c r="J121" s="154">
        <v>5874</v>
      </c>
      <c r="K121" s="154">
        <v>3530</v>
      </c>
      <c r="L121" s="160">
        <v>3530</v>
      </c>
      <c r="M121" s="155">
        <f>L121/K121*100</f>
        <v>100</v>
      </c>
    </row>
    <row r="122" spans="1:13" s="156" customFormat="1" ht="12.75" customHeight="1">
      <c r="A122" s="149"/>
      <c r="B122" s="149"/>
      <c r="C122" s="149"/>
      <c r="D122" s="150">
        <v>2</v>
      </c>
      <c r="E122" s="150"/>
      <c r="F122" s="151"/>
      <c r="G122" s="152"/>
      <c r="H122" s="152" t="s">
        <v>13</v>
      </c>
      <c r="I122" s="159"/>
      <c r="J122" s="154">
        <v>1881</v>
      </c>
      <c r="K122" s="154">
        <v>1972</v>
      </c>
      <c r="L122" s="160">
        <v>1972</v>
      </c>
      <c r="M122" s="155">
        <f>L122/K122*100</f>
        <v>100</v>
      </c>
    </row>
    <row r="123" spans="1:13" s="156" customFormat="1" ht="12.75" customHeight="1">
      <c r="A123" s="149"/>
      <c r="B123" s="149"/>
      <c r="C123" s="149"/>
      <c r="D123" s="150">
        <v>6</v>
      </c>
      <c r="E123" s="150"/>
      <c r="F123" s="151"/>
      <c r="G123" s="152"/>
      <c r="H123" s="152" t="s">
        <v>75</v>
      </c>
      <c r="I123" s="159"/>
      <c r="J123" s="154"/>
      <c r="K123" s="154">
        <v>8859</v>
      </c>
      <c r="L123" s="160">
        <v>8859</v>
      </c>
      <c r="M123" s="155">
        <f>L123/K123*100</f>
        <v>100</v>
      </c>
    </row>
    <row r="124" spans="1:13" s="156" customFormat="1" ht="12.75" customHeight="1">
      <c r="A124" s="149"/>
      <c r="B124" s="149"/>
      <c r="C124" s="149"/>
      <c r="D124" s="150"/>
      <c r="E124" s="150"/>
      <c r="F124" s="151"/>
      <c r="G124" s="152"/>
      <c r="H124" s="152"/>
      <c r="I124" s="159"/>
      <c r="J124" s="154"/>
      <c r="K124" s="154"/>
      <c r="L124" s="160"/>
      <c r="M124" s="155"/>
    </row>
    <row r="125" spans="1:13" s="156" customFormat="1" ht="12.75" customHeight="1">
      <c r="A125" s="149"/>
      <c r="B125" s="149"/>
      <c r="C125" s="149"/>
      <c r="D125" s="150"/>
      <c r="E125" s="150"/>
      <c r="F125" s="161" t="s">
        <v>76</v>
      </c>
      <c r="G125" s="162"/>
      <c r="H125" s="162"/>
      <c r="I125" s="163"/>
      <c r="J125" s="164">
        <f>SUM(J119:J124)</f>
        <v>7755</v>
      </c>
      <c r="K125" s="164">
        <f>SUM(K119:K124)</f>
        <v>14361</v>
      </c>
      <c r="L125" s="164">
        <f>SUM(L119:L124)</f>
        <v>14361</v>
      </c>
      <c r="M125" s="165">
        <f>L125/K125*100</f>
        <v>100</v>
      </c>
    </row>
    <row r="126" spans="1:13" s="156" customFormat="1" ht="12.75" customHeight="1">
      <c r="A126" s="149"/>
      <c r="B126" s="149"/>
      <c r="C126" s="149"/>
      <c r="D126" s="150"/>
      <c r="E126" s="150"/>
      <c r="F126" s="152"/>
      <c r="G126" s="152"/>
      <c r="H126" s="152"/>
      <c r="I126" s="166"/>
      <c r="J126" s="181"/>
      <c r="K126" s="181"/>
      <c r="L126" s="183"/>
      <c r="M126" s="182"/>
    </row>
    <row r="127" spans="1:13" s="156" customFormat="1" ht="12.75" customHeight="1">
      <c r="A127" s="149">
        <v>12</v>
      </c>
      <c r="B127" s="149"/>
      <c r="C127" s="149">
        <v>1</v>
      </c>
      <c r="D127" s="150"/>
      <c r="E127" s="150"/>
      <c r="F127" s="157" t="s">
        <v>1457</v>
      </c>
      <c r="G127" s="158"/>
      <c r="H127" s="152"/>
      <c r="I127" s="159"/>
      <c r="J127" s="154"/>
      <c r="K127" s="154"/>
      <c r="L127" s="160"/>
      <c r="M127" s="155"/>
    </row>
    <row r="128" spans="1:13" s="156" customFormat="1" ht="12.75" customHeight="1">
      <c r="A128" s="149"/>
      <c r="B128" s="149"/>
      <c r="C128" s="149"/>
      <c r="D128" s="150">
        <v>1</v>
      </c>
      <c r="E128" s="150"/>
      <c r="F128" s="151"/>
      <c r="G128" s="152"/>
      <c r="H128" s="152" t="s">
        <v>73</v>
      </c>
      <c r="I128" s="159"/>
      <c r="J128" s="154">
        <v>21692</v>
      </c>
      <c r="K128" s="154">
        <v>26667</v>
      </c>
      <c r="L128" s="160">
        <v>26667</v>
      </c>
      <c r="M128" s="155">
        <f>L128/K128*100</f>
        <v>100</v>
      </c>
    </row>
    <row r="129" spans="1:13" s="156" customFormat="1" ht="12.75" customHeight="1">
      <c r="A129" s="149"/>
      <c r="B129" s="149"/>
      <c r="C129" s="149"/>
      <c r="D129" s="150">
        <v>2</v>
      </c>
      <c r="E129" s="150"/>
      <c r="F129" s="151"/>
      <c r="G129" s="152"/>
      <c r="H129" s="152" t="s">
        <v>13</v>
      </c>
      <c r="I129" s="159"/>
      <c r="J129" s="154"/>
      <c r="K129" s="154">
        <v>903</v>
      </c>
      <c r="L129" s="160">
        <v>903</v>
      </c>
      <c r="M129" s="155">
        <f>L129/K129*100</f>
        <v>100</v>
      </c>
    </row>
    <row r="130" spans="1:13" s="156" customFormat="1" ht="12.75" customHeight="1">
      <c r="A130" s="149"/>
      <c r="B130" s="149"/>
      <c r="C130" s="149"/>
      <c r="D130" s="150">
        <v>4</v>
      </c>
      <c r="E130" s="150"/>
      <c r="F130" s="151"/>
      <c r="G130" s="152"/>
      <c r="H130" s="152" t="s">
        <v>74</v>
      </c>
      <c r="I130" s="159"/>
      <c r="J130" s="154"/>
      <c r="K130" s="154">
        <v>2257</v>
      </c>
      <c r="L130" s="160">
        <v>2257</v>
      </c>
      <c r="M130" s="155">
        <f>L130/K130*100</f>
        <v>100</v>
      </c>
    </row>
    <row r="131" spans="1:13" s="156" customFormat="1" ht="12.75" customHeight="1">
      <c r="A131" s="149"/>
      <c r="B131" s="149"/>
      <c r="C131" s="149"/>
      <c r="D131" s="150">
        <v>6</v>
      </c>
      <c r="E131" s="150"/>
      <c r="F131" s="151"/>
      <c r="G131" s="152"/>
      <c r="H131" s="152" t="s">
        <v>75</v>
      </c>
      <c r="I131" s="159"/>
      <c r="J131" s="154"/>
      <c r="K131" s="154">
        <v>1485</v>
      </c>
      <c r="L131" s="160">
        <v>1485</v>
      </c>
      <c r="M131" s="155">
        <f>L131/K131*100</f>
        <v>100</v>
      </c>
    </row>
    <row r="132" spans="1:13" s="156" customFormat="1" ht="12.75" customHeight="1">
      <c r="A132" s="149"/>
      <c r="B132" s="149"/>
      <c r="C132" s="149"/>
      <c r="D132" s="150"/>
      <c r="E132" s="150"/>
      <c r="F132" s="151"/>
      <c r="G132" s="152"/>
      <c r="H132" s="152"/>
      <c r="I132" s="159"/>
      <c r="J132" s="154"/>
      <c r="K132" s="154"/>
      <c r="L132" s="160"/>
      <c r="M132" s="155"/>
    </row>
    <row r="133" spans="1:13" s="156" customFormat="1" ht="12.75" customHeight="1">
      <c r="A133" s="149"/>
      <c r="B133" s="149"/>
      <c r="C133" s="149"/>
      <c r="D133" s="150"/>
      <c r="E133" s="150"/>
      <c r="F133" s="161" t="s">
        <v>76</v>
      </c>
      <c r="G133" s="162"/>
      <c r="H133" s="162"/>
      <c r="I133" s="163"/>
      <c r="J133" s="164">
        <f>SUM(J126:J132)</f>
        <v>21692</v>
      </c>
      <c r="K133" s="164">
        <f>SUM(K126:K132)</f>
        <v>31312</v>
      </c>
      <c r="L133" s="164">
        <f>SUM(L126:L132)</f>
        <v>31312</v>
      </c>
      <c r="M133" s="165">
        <f>L133/K133*100</f>
        <v>100</v>
      </c>
    </row>
    <row r="134" spans="1:13" s="156" customFormat="1" ht="13.5" customHeight="1">
      <c r="A134" s="149"/>
      <c r="B134" s="149"/>
      <c r="C134" s="149"/>
      <c r="D134" s="150"/>
      <c r="E134" s="150"/>
      <c r="F134" s="184"/>
      <c r="G134" s="185"/>
      <c r="H134" s="185"/>
      <c r="I134" s="186"/>
      <c r="J134" s="171"/>
      <c r="K134" s="171"/>
      <c r="L134" s="171"/>
      <c r="M134" s="172"/>
    </row>
    <row r="135" spans="1:13" s="156" customFormat="1" ht="13.5" customHeight="1">
      <c r="A135" s="149">
        <v>13</v>
      </c>
      <c r="B135" s="149"/>
      <c r="C135" s="149">
        <v>1</v>
      </c>
      <c r="D135" s="150"/>
      <c r="E135" s="150"/>
      <c r="F135" s="157" t="s">
        <v>1458</v>
      </c>
      <c r="G135" s="158"/>
      <c r="H135" s="152"/>
      <c r="I135" s="159"/>
      <c r="J135" s="154"/>
      <c r="K135" s="154"/>
      <c r="L135" s="160"/>
      <c r="M135" s="155"/>
    </row>
    <row r="136" spans="1:13" s="156" customFormat="1" ht="13.5" customHeight="1">
      <c r="A136" s="149"/>
      <c r="B136" s="149"/>
      <c r="C136" s="149"/>
      <c r="D136" s="150">
        <v>1</v>
      </c>
      <c r="E136" s="150"/>
      <c r="F136" s="151"/>
      <c r="G136" s="152"/>
      <c r="H136" s="152" t="s">
        <v>73</v>
      </c>
      <c r="I136" s="159"/>
      <c r="J136" s="154">
        <v>10281</v>
      </c>
      <c r="K136" s="154">
        <v>13873</v>
      </c>
      <c r="L136" s="160">
        <v>13873</v>
      </c>
      <c r="M136" s="155">
        <f>L136/K136*100</f>
        <v>100</v>
      </c>
    </row>
    <row r="137" spans="1:13" s="156" customFormat="1" ht="13.5" customHeight="1">
      <c r="A137" s="149"/>
      <c r="B137" s="149"/>
      <c r="C137" s="149"/>
      <c r="D137" s="150">
        <v>2</v>
      </c>
      <c r="E137" s="150"/>
      <c r="F137" s="151"/>
      <c r="G137" s="152"/>
      <c r="H137" s="152" t="s">
        <v>13</v>
      </c>
      <c r="I137" s="159"/>
      <c r="J137" s="154"/>
      <c r="K137" s="154">
        <v>682</v>
      </c>
      <c r="L137" s="160">
        <v>682</v>
      </c>
      <c r="M137" s="155">
        <f>L137/K137*100</f>
        <v>100</v>
      </c>
    </row>
    <row r="138" spans="1:13" s="156" customFormat="1" ht="13.5" customHeight="1">
      <c r="A138" s="149"/>
      <c r="B138" s="149"/>
      <c r="C138" s="149"/>
      <c r="D138" s="150">
        <v>6</v>
      </c>
      <c r="E138" s="150"/>
      <c r="F138" s="151"/>
      <c r="G138" s="152"/>
      <c r="H138" s="152" t="s">
        <v>75</v>
      </c>
      <c r="I138" s="159"/>
      <c r="J138" s="154"/>
      <c r="K138" s="154">
        <v>911</v>
      </c>
      <c r="L138" s="160">
        <v>911</v>
      </c>
      <c r="M138" s="155">
        <f>L138/K138*100</f>
        <v>100</v>
      </c>
    </row>
    <row r="139" spans="1:13" s="156" customFormat="1" ht="13.5" customHeight="1">
      <c r="A139" s="149"/>
      <c r="B139" s="149"/>
      <c r="C139" s="149"/>
      <c r="D139" s="150"/>
      <c r="E139" s="150"/>
      <c r="F139" s="151"/>
      <c r="G139" s="152"/>
      <c r="H139" s="152"/>
      <c r="I139" s="159"/>
      <c r="J139" s="154"/>
      <c r="K139" s="154"/>
      <c r="L139" s="160"/>
      <c r="M139" s="155"/>
    </row>
    <row r="140" spans="1:13" s="156" customFormat="1" ht="13.5" customHeight="1">
      <c r="A140" s="149"/>
      <c r="B140" s="149"/>
      <c r="C140" s="149"/>
      <c r="D140" s="150"/>
      <c r="E140" s="150"/>
      <c r="F140" s="161" t="s">
        <v>76</v>
      </c>
      <c r="G140" s="162"/>
      <c r="H140" s="162"/>
      <c r="I140" s="163"/>
      <c r="J140" s="164">
        <f>SUM(J134:J139)</f>
        <v>10281</v>
      </c>
      <c r="K140" s="164">
        <f>SUM(K134:K139)</f>
        <v>15466</v>
      </c>
      <c r="L140" s="164">
        <f>SUM(L134:L139)</f>
        <v>15466</v>
      </c>
      <c r="M140" s="165">
        <f>L140/K140*100</f>
        <v>100</v>
      </c>
    </row>
    <row r="141" spans="1:13" s="156" customFormat="1" ht="15">
      <c r="A141" s="149"/>
      <c r="B141" s="149"/>
      <c r="C141" s="149"/>
      <c r="D141" s="150"/>
      <c r="E141" s="150"/>
      <c r="F141" s="184"/>
      <c r="G141" s="185"/>
      <c r="H141" s="185"/>
      <c r="I141" s="186"/>
      <c r="J141" s="171"/>
      <c r="K141" s="171"/>
      <c r="L141" s="171"/>
      <c r="M141" s="172"/>
    </row>
    <row r="142" spans="1:13" s="156" customFormat="1" ht="15">
      <c r="A142" s="149">
        <v>14</v>
      </c>
      <c r="B142" s="149"/>
      <c r="C142" s="149">
        <v>1</v>
      </c>
      <c r="D142" s="150"/>
      <c r="E142" s="150"/>
      <c r="F142" s="157" t="s">
        <v>1459</v>
      </c>
      <c r="G142" s="158"/>
      <c r="H142" s="152"/>
      <c r="I142" s="159"/>
      <c r="J142" s="154"/>
      <c r="K142" s="154"/>
      <c r="L142" s="160"/>
      <c r="M142" s="155"/>
    </row>
    <row r="143" spans="1:13" s="156" customFormat="1" ht="15">
      <c r="A143" s="149"/>
      <c r="B143" s="149"/>
      <c r="C143" s="149"/>
      <c r="D143" s="150">
        <v>1</v>
      </c>
      <c r="E143" s="150"/>
      <c r="F143" s="151"/>
      <c r="G143" s="152"/>
      <c r="H143" s="152" t="s">
        <v>73</v>
      </c>
      <c r="I143" s="159"/>
      <c r="J143" s="154">
        <v>11509</v>
      </c>
      <c r="K143" s="154">
        <v>14189</v>
      </c>
      <c r="L143" s="160">
        <v>14207</v>
      </c>
      <c r="M143" s="155">
        <f>L143/K143*100</f>
        <v>100.12685883430828</v>
      </c>
    </row>
    <row r="144" spans="1:13" s="156" customFormat="1" ht="15">
      <c r="A144" s="149"/>
      <c r="B144" s="149"/>
      <c r="C144" s="149"/>
      <c r="D144" s="150">
        <v>2</v>
      </c>
      <c r="E144" s="150"/>
      <c r="F144" s="151"/>
      <c r="G144" s="152"/>
      <c r="H144" s="152" t="s">
        <v>13</v>
      </c>
      <c r="I144" s="159"/>
      <c r="J144" s="154"/>
      <c r="K144" s="154">
        <v>1104</v>
      </c>
      <c r="L144" s="160">
        <v>1104</v>
      </c>
      <c r="M144" s="155">
        <f>L144/K144*100</f>
        <v>100</v>
      </c>
    </row>
    <row r="145" spans="1:13" s="156" customFormat="1" ht="15">
      <c r="A145" s="149"/>
      <c r="B145" s="149"/>
      <c r="C145" s="149"/>
      <c r="D145" s="150">
        <v>6</v>
      </c>
      <c r="E145" s="150"/>
      <c r="F145" s="151"/>
      <c r="G145" s="152"/>
      <c r="H145" s="152" t="s">
        <v>75</v>
      </c>
      <c r="I145" s="159"/>
      <c r="J145" s="154"/>
      <c r="K145" s="154">
        <v>13894</v>
      </c>
      <c r="L145" s="160">
        <v>10442</v>
      </c>
      <c r="M145" s="155">
        <f>L145/K145*100</f>
        <v>75.15474305455592</v>
      </c>
    </row>
    <row r="146" spans="1:13" s="156" customFormat="1" ht="15">
      <c r="A146" s="149"/>
      <c r="B146" s="149"/>
      <c r="C146" s="149"/>
      <c r="D146" s="150"/>
      <c r="E146" s="150"/>
      <c r="F146" s="151"/>
      <c r="G146" s="152"/>
      <c r="H146" s="152"/>
      <c r="I146" s="159"/>
      <c r="J146" s="154"/>
      <c r="K146" s="154"/>
      <c r="L146" s="160"/>
      <c r="M146" s="155"/>
    </row>
    <row r="147" spans="1:13" s="156" customFormat="1" ht="15">
      <c r="A147" s="149"/>
      <c r="B147" s="149"/>
      <c r="C147" s="149"/>
      <c r="D147" s="150"/>
      <c r="E147" s="150"/>
      <c r="F147" s="161" t="s">
        <v>76</v>
      </c>
      <c r="G147" s="162"/>
      <c r="H147" s="162"/>
      <c r="I147" s="163"/>
      <c r="J147" s="164">
        <f>SUM(J141:J146)</f>
        <v>11509</v>
      </c>
      <c r="K147" s="164">
        <f>SUM(K141:K146)</f>
        <v>29187</v>
      </c>
      <c r="L147" s="164">
        <f>SUM(L141:L146)</f>
        <v>25753</v>
      </c>
      <c r="M147" s="165">
        <f>L147/K147*100</f>
        <v>88.23448795696714</v>
      </c>
    </row>
    <row r="148" spans="1:13" s="156" customFormat="1" ht="13.5" customHeight="1">
      <c r="A148" s="149"/>
      <c r="B148" s="149"/>
      <c r="C148" s="149"/>
      <c r="D148" s="150"/>
      <c r="E148" s="150"/>
      <c r="F148" s="151"/>
      <c r="G148" s="152"/>
      <c r="H148" s="152"/>
      <c r="I148" s="166"/>
      <c r="J148" s="154"/>
      <c r="K148" s="154"/>
      <c r="L148" s="160"/>
      <c r="M148" s="155"/>
    </row>
    <row r="149" spans="1:13" s="156" customFormat="1" ht="14.25" customHeight="1">
      <c r="A149" s="149">
        <v>15</v>
      </c>
      <c r="B149" s="149"/>
      <c r="C149" s="149">
        <v>1</v>
      </c>
      <c r="D149" s="150"/>
      <c r="E149" s="150"/>
      <c r="F149" s="187" t="s">
        <v>1460</v>
      </c>
      <c r="G149" s="158"/>
      <c r="H149" s="152"/>
      <c r="I149" s="159"/>
      <c r="J149" s="154"/>
      <c r="K149" s="154"/>
      <c r="L149" s="160"/>
      <c r="M149" s="155"/>
    </row>
    <row r="150" spans="1:13" s="156" customFormat="1" ht="14.25" customHeight="1">
      <c r="A150" s="149"/>
      <c r="B150" s="149"/>
      <c r="C150" s="149"/>
      <c r="D150" s="150">
        <v>1</v>
      </c>
      <c r="E150" s="150"/>
      <c r="F150" s="151"/>
      <c r="G150" s="152"/>
      <c r="H150" s="152" t="s">
        <v>73</v>
      </c>
      <c r="I150" s="159"/>
      <c r="J150" s="154">
        <v>13553</v>
      </c>
      <c r="K150" s="154">
        <v>15825</v>
      </c>
      <c r="L150" s="160">
        <v>15825</v>
      </c>
      <c r="M150" s="155">
        <f>L150/K150*100</f>
        <v>100</v>
      </c>
    </row>
    <row r="151" spans="1:13" s="156" customFormat="1" ht="14.25" customHeight="1">
      <c r="A151" s="149"/>
      <c r="B151" s="149"/>
      <c r="C151" s="149"/>
      <c r="D151" s="150">
        <v>2</v>
      </c>
      <c r="E151" s="150"/>
      <c r="F151" s="151"/>
      <c r="G151" s="152"/>
      <c r="H151" s="152" t="s">
        <v>13</v>
      </c>
      <c r="I151" s="159"/>
      <c r="J151" s="154">
        <v>1000</v>
      </c>
      <c r="K151" s="154">
        <v>3682</v>
      </c>
      <c r="L151" s="160">
        <v>3682</v>
      </c>
      <c r="M151" s="155">
        <f>L151/K151*100</f>
        <v>100</v>
      </c>
    </row>
    <row r="152" spans="1:13" s="156" customFormat="1" ht="14.25" customHeight="1">
      <c r="A152" s="149"/>
      <c r="B152" s="149"/>
      <c r="C152" s="149"/>
      <c r="D152" s="150">
        <v>4</v>
      </c>
      <c r="E152" s="150"/>
      <c r="F152" s="151"/>
      <c r="G152" s="152"/>
      <c r="H152" s="152" t="s">
        <v>74</v>
      </c>
      <c r="I152" s="159"/>
      <c r="J152" s="154"/>
      <c r="K152" s="154">
        <v>84</v>
      </c>
      <c r="L152" s="160">
        <v>84</v>
      </c>
      <c r="M152" s="155">
        <f>L152/K152*100</f>
        <v>100</v>
      </c>
    </row>
    <row r="153" spans="1:13" s="156" customFormat="1" ht="14.25" customHeight="1">
      <c r="A153" s="149"/>
      <c r="B153" s="149"/>
      <c r="C153" s="149"/>
      <c r="D153" s="150">
        <v>6</v>
      </c>
      <c r="E153" s="150"/>
      <c r="F153" s="151"/>
      <c r="G153" s="152"/>
      <c r="H153" s="152" t="s">
        <v>75</v>
      </c>
      <c r="I153" s="159"/>
      <c r="J153" s="154"/>
      <c r="K153" s="154">
        <v>5636</v>
      </c>
      <c r="L153" s="160">
        <v>5636</v>
      </c>
      <c r="M153" s="155">
        <f>L153/K153*100</f>
        <v>100</v>
      </c>
    </row>
    <row r="154" spans="1:13" s="156" customFormat="1" ht="14.25" customHeight="1">
      <c r="A154" s="149"/>
      <c r="B154" s="149"/>
      <c r="C154" s="149"/>
      <c r="D154" s="150"/>
      <c r="E154" s="150"/>
      <c r="F154" s="151"/>
      <c r="G154" s="152"/>
      <c r="H154" s="152"/>
      <c r="I154" s="159"/>
      <c r="J154" s="154"/>
      <c r="K154" s="154"/>
      <c r="L154" s="160"/>
      <c r="M154" s="155"/>
    </row>
    <row r="155" spans="1:13" s="156" customFormat="1" ht="14.25" customHeight="1">
      <c r="A155" s="149"/>
      <c r="B155" s="149"/>
      <c r="C155" s="149"/>
      <c r="D155" s="150"/>
      <c r="E155" s="150"/>
      <c r="F155" s="161" t="s">
        <v>76</v>
      </c>
      <c r="G155" s="162"/>
      <c r="H155" s="162"/>
      <c r="I155" s="163"/>
      <c r="J155" s="164">
        <f>SUM(J148:J154)</f>
        <v>14553</v>
      </c>
      <c r="K155" s="164">
        <f>SUM(K148:K154)</f>
        <v>25227</v>
      </c>
      <c r="L155" s="164">
        <f>SUM(L148:L154)</f>
        <v>25227</v>
      </c>
      <c r="M155" s="165">
        <f>L155/K155*100</f>
        <v>100</v>
      </c>
    </row>
    <row r="156" spans="1:13" s="156" customFormat="1" ht="14.25" customHeight="1">
      <c r="A156" s="149"/>
      <c r="B156" s="149"/>
      <c r="C156" s="149"/>
      <c r="D156" s="150"/>
      <c r="E156" s="150"/>
      <c r="F156" s="151"/>
      <c r="G156" s="152"/>
      <c r="H156" s="152"/>
      <c r="I156" s="166"/>
      <c r="J156" s="154"/>
      <c r="K156" s="154"/>
      <c r="L156" s="160"/>
      <c r="M156" s="155"/>
    </row>
    <row r="157" spans="1:13" s="156" customFormat="1" ht="14.25" customHeight="1">
      <c r="A157" s="149">
        <v>16</v>
      </c>
      <c r="B157" s="149"/>
      <c r="C157" s="149">
        <v>1</v>
      </c>
      <c r="D157" s="150"/>
      <c r="E157" s="150"/>
      <c r="F157" s="157" t="s">
        <v>1532</v>
      </c>
      <c r="G157" s="158"/>
      <c r="H157" s="152"/>
      <c r="I157" s="159"/>
      <c r="J157" s="154"/>
      <c r="K157" s="154"/>
      <c r="L157" s="160"/>
      <c r="M157" s="155"/>
    </row>
    <row r="158" spans="1:13" s="156" customFormat="1" ht="14.25" customHeight="1">
      <c r="A158" s="149"/>
      <c r="B158" s="149"/>
      <c r="C158" s="149"/>
      <c r="D158" s="150">
        <v>1</v>
      </c>
      <c r="E158" s="150"/>
      <c r="F158" s="151"/>
      <c r="G158" s="152"/>
      <c r="H158" s="152" t="s">
        <v>73</v>
      </c>
      <c r="I158" s="159"/>
      <c r="J158" s="154">
        <v>3556</v>
      </c>
      <c r="K158" s="154">
        <v>1526</v>
      </c>
      <c r="L158" s="160">
        <v>1526</v>
      </c>
      <c r="M158" s="155">
        <f>L158/K158*100</f>
        <v>100</v>
      </c>
    </row>
    <row r="159" spans="1:13" s="156" customFormat="1" ht="14.25" customHeight="1">
      <c r="A159" s="149"/>
      <c r="B159" s="149"/>
      <c r="C159" s="149"/>
      <c r="D159" s="150">
        <v>2</v>
      </c>
      <c r="E159" s="150"/>
      <c r="F159" s="151"/>
      <c r="G159" s="152"/>
      <c r="H159" s="152" t="s">
        <v>13</v>
      </c>
      <c r="I159" s="159"/>
      <c r="J159" s="154"/>
      <c r="K159" s="154">
        <v>170</v>
      </c>
      <c r="L159" s="160">
        <v>170</v>
      </c>
      <c r="M159" s="155">
        <f>L159/K159*100</f>
        <v>100</v>
      </c>
    </row>
    <row r="160" spans="1:13" s="156" customFormat="1" ht="14.25" customHeight="1">
      <c r="A160" s="149"/>
      <c r="B160" s="149"/>
      <c r="C160" s="149"/>
      <c r="D160" s="150">
        <v>4</v>
      </c>
      <c r="E160" s="150"/>
      <c r="F160" s="151"/>
      <c r="G160" s="152"/>
      <c r="H160" s="152" t="s">
        <v>74</v>
      </c>
      <c r="I160" s="159"/>
      <c r="J160" s="154"/>
      <c r="K160" s="154">
        <v>400</v>
      </c>
      <c r="L160" s="160">
        <v>400</v>
      </c>
      <c r="M160" s="155">
        <f>L160/K160*100</f>
        <v>100</v>
      </c>
    </row>
    <row r="161" spans="1:13" s="156" customFormat="1" ht="14.25" customHeight="1">
      <c r="A161" s="149"/>
      <c r="B161" s="149"/>
      <c r="C161" s="149"/>
      <c r="D161" s="150">
        <v>6</v>
      </c>
      <c r="E161" s="150"/>
      <c r="F161" s="151"/>
      <c r="G161" s="152"/>
      <c r="H161" s="152" t="s">
        <v>75</v>
      </c>
      <c r="I161" s="159"/>
      <c r="J161" s="154"/>
      <c r="K161" s="154">
        <v>3178</v>
      </c>
      <c r="L161" s="160">
        <v>3178</v>
      </c>
      <c r="M161" s="155">
        <f>L161/K161*100</f>
        <v>100</v>
      </c>
    </row>
    <row r="162" spans="1:13" s="156" customFormat="1" ht="14.25" customHeight="1">
      <c r="A162" s="149"/>
      <c r="B162" s="149"/>
      <c r="C162" s="149"/>
      <c r="D162" s="150"/>
      <c r="E162" s="150"/>
      <c r="F162" s="151"/>
      <c r="G162" s="152"/>
      <c r="H162" s="152"/>
      <c r="I162" s="159"/>
      <c r="J162" s="154"/>
      <c r="K162" s="154"/>
      <c r="L162" s="160"/>
      <c r="M162" s="155"/>
    </row>
    <row r="163" spans="1:13" s="156" customFormat="1" ht="14.25" customHeight="1">
      <c r="A163" s="149"/>
      <c r="B163" s="149"/>
      <c r="C163" s="149"/>
      <c r="D163" s="150"/>
      <c r="E163" s="150"/>
      <c r="F163" s="161" t="s">
        <v>76</v>
      </c>
      <c r="G163" s="162"/>
      <c r="H163" s="162"/>
      <c r="I163" s="163"/>
      <c r="J163" s="164">
        <f>SUM(J156:J162)</f>
        <v>3556</v>
      </c>
      <c r="K163" s="164">
        <f>SUM(K156:K162)</f>
        <v>5274</v>
      </c>
      <c r="L163" s="164">
        <f>SUM(L156:L162)</f>
        <v>5274</v>
      </c>
      <c r="M163" s="165">
        <f>L163/K163*100</f>
        <v>100</v>
      </c>
    </row>
    <row r="164" spans="1:13" s="156" customFormat="1" ht="14.25" customHeight="1">
      <c r="A164" s="149"/>
      <c r="B164" s="149"/>
      <c r="C164" s="149"/>
      <c r="D164" s="150"/>
      <c r="E164" s="150"/>
      <c r="F164" s="151"/>
      <c r="G164" s="152"/>
      <c r="H164" s="152"/>
      <c r="I164" s="166"/>
      <c r="J164" s="154"/>
      <c r="K164" s="154"/>
      <c r="L164" s="160"/>
      <c r="M164" s="155"/>
    </row>
    <row r="165" spans="1:13" s="156" customFormat="1" ht="14.25" customHeight="1">
      <c r="A165" s="149">
        <v>17</v>
      </c>
      <c r="B165" s="149"/>
      <c r="C165" s="149">
        <v>1</v>
      </c>
      <c r="D165" s="150"/>
      <c r="E165" s="150"/>
      <c r="F165" s="157" t="s">
        <v>1444</v>
      </c>
      <c r="G165" s="158"/>
      <c r="H165" s="152"/>
      <c r="I165" s="159"/>
      <c r="J165" s="154"/>
      <c r="K165" s="154"/>
      <c r="L165" s="160"/>
      <c r="M165" s="155"/>
    </row>
    <row r="166" spans="1:13" s="156" customFormat="1" ht="14.25" customHeight="1">
      <c r="A166" s="149"/>
      <c r="B166" s="149"/>
      <c r="C166" s="149"/>
      <c r="D166" s="150">
        <v>1</v>
      </c>
      <c r="E166" s="150"/>
      <c r="F166" s="151"/>
      <c r="G166" s="152"/>
      <c r="H166" s="152" t="s">
        <v>73</v>
      </c>
      <c r="I166" s="159"/>
      <c r="J166" s="154">
        <v>2260</v>
      </c>
      <c r="K166" s="154">
        <v>3113</v>
      </c>
      <c r="L166" s="160">
        <v>3113</v>
      </c>
      <c r="M166" s="155">
        <f>L166/K166*100</f>
        <v>100</v>
      </c>
    </row>
    <row r="167" spans="1:13" s="156" customFormat="1" ht="14.25" customHeight="1">
      <c r="A167" s="149"/>
      <c r="B167" s="149"/>
      <c r="C167" s="149"/>
      <c r="D167" s="150">
        <v>4</v>
      </c>
      <c r="E167" s="150"/>
      <c r="F167" s="151"/>
      <c r="G167" s="152"/>
      <c r="H167" s="152" t="s">
        <v>74</v>
      </c>
      <c r="I167" s="159"/>
      <c r="J167" s="154"/>
      <c r="K167" s="154">
        <v>50</v>
      </c>
      <c r="L167" s="160">
        <v>50</v>
      </c>
      <c r="M167" s="155">
        <f>L167/K167*100</f>
        <v>100</v>
      </c>
    </row>
    <row r="168" spans="1:13" s="156" customFormat="1" ht="14.25" customHeight="1">
      <c r="A168" s="149"/>
      <c r="B168" s="149"/>
      <c r="C168" s="149"/>
      <c r="D168" s="150">
        <v>6</v>
      </c>
      <c r="E168" s="150"/>
      <c r="F168" s="151"/>
      <c r="G168" s="152"/>
      <c r="H168" s="152" t="s">
        <v>75</v>
      </c>
      <c r="I168" s="159"/>
      <c r="J168" s="154"/>
      <c r="K168" s="154">
        <v>1079</v>
      </c>
      <c r="L168" s="160">
        <v>1079</v>
      </c>
      <c r="M168" s="155">
        <f>L168/K168*100</f>
        <v>100</v>
      </c>
    </row>
    <row r="169" spans="1:13" s="156" customFormat="1" ht="14.25" customHeight="1">
      <c r="A169" s="149"/>
      <c r="B169" s="149"/>
      <c r="C169" s="149"/>
      <c r="D169" s="150"/>
      <c r="E169" s="150"/>
      <c r="F169" s="151"/>
      <c r="G169" s="152"/>
      <c r="H169" s="152"/>
      <c r="I169" s="159"/>
      <c r="J169" s="154"/>
      <c r="K169" s="154"/>
      <c r="L169" s="160"/>
      <c r="M169" s="155"/>
    </row>
    <row r="170" spans="1:13" s="156" customFormat="1" ht="14.25" customHeight="1">
      <c r="A170" s="149"/>
      <c r="B170" s="149"/>
      <c r="C170" s="149"/>
      <c r="D170" s="150"/>
      <c r="E170" s="150"/>
      <c r="F170" s="161" t="s">
        <v>76</v>
      </c>
      <c r="G170" s="162"/>
      <c r="H170" s="162"/>
      <c r="I170" s="163"/>
      <c r="J170" s="164">
        <f>SUM(J164:J169)</f>
        <v>2260</v>
      </c>
      <c r="K170" s="164">
        <f>SUM(K164:K169)</f>
        <v>4242</v>
      </c>
      <c r="L170" s="164">
        <f>SUM(L164:L169)</f>
        <v>4242</v>
      </c>
      <c r="M170" s="165">
        <f>L170/K170*100</f>
        <v>100</v>
      </c>
    </row>
    <row r="171" spans="1:13" s="156" customFormat="1" ht="14.25" customHeight="1">
      <c r="A171" s="149"/>
      <c r="B171" s="149"/>
      <c r="C171" s="149"/>
      <c r="D171" s="150"/>
      <c r="E171" s="150"/>
      <c r="F171" s="151"/>
      <c r="G171" s="152"/>
      <c r="H171" s="152"/>
      <c r="I171" s="166"/>
      <c r="J171" s="181"/>
      <c r="K171" s="181"/>
      <c r="L171" s="181"/>
      <c r="M171" s="182"/>
    </row>
    <row r="172" spans="1:13" s="156" customFormat="1" ht="14.25" customHeight="1">
      <c r="A172" s="149">
        <v>18</v>
      </c>
      <c r="B172" s="149"/>
      <c r="C172" s="149">
        <v>1</v>
      </c>
      <c r="D172" s="150"/>
      <c r="E172" s="150"/>
      <c r="F172" s="157" t="s">
        <v>1461</v>
      </c>
      <c r="G172" s="158"/>
      <c r="H172" s="152"/>
      <c r="I172" s="159"/>
      <c r="J172" s="154"/>
      <c r="K172" s="154"/>
      <c r="L172" s="160"/>
      <c r="M172" s="155"/>
    </row>
    <row r="173" spans="1:13" s="156" customFormat="1" ht="14.25" customHeight="1">
      <c r="A173" s="149"/>
      <c r="B173" s="149">
        <v>1</v>
      </c>
      <c r="C173" s="149"/>
      <c r="D173" s="150"/>
      <c r="E173" s="150"/>
      <c r="F173" s="151"/>
      <c r="G173" s="158" t="s">
        <v>1462</v>
      </c>
      <c r="H173" s="152"/>
      <c r="I173" s="159"/>
      <c r="J173" s="154"/>
      <c r="K173" s="154"/>
      <c r="L173" s="160"/>
      <c r="M173" s="155"/>
    </row>
    <row r="174" spans="1:13" s="156" customFormat="1" ht="14.25" customHeight="1">
      <c r="A174" s="149"/>
      <c r="B174" s="149"/>
      <c r="C174" s="149"/>
      <c r="D174" s="150">
        <v>1</v>
      </c>
      <c r="E174" s="150"/>
      <c r="F174" s="151"/>
      <c r="G174" s="152"/>
      <c r="H174" s="152" t="s">
        <v>73</v>
      </c>
      <c r="I174" s="159"/>
      <c r="J174" s="154">
        <v>3344</v>
      </c>
      <c r="K174" s="154">
        <v>3344</v>
      </c>
      <c r="L174" s="160">
        <v>2846</v>
      </c>
      <c r="M174" s="155">
        <f>L174/K174*100</f>
        <v>85.10765550239235</v>
      </c>
    </row>
    <row r="175" spans="1:13" s="156" customFormat="1" ht="14.25" customHeight="1">
      <c r="A175" s="149"/>
      <c r="B175" s="149"/>
      <c r="C175" s="149"/>
      <c r="D175" s="150">
        <v>2</v>
      </c>
      <c r="E175" s="150"/>
      <c r="F175" s="151"/>
      <c r="G175" s="152"/>
      <c r="H175" s="152" t="s">
        <v>13</v>
      </c>
      <c r="I175" s="159"/>
      <c r="J175" s="154"/>
      <c r="K175" s="154">
        <v>40</v>
      </c>
      <c r="L175" s="160">
        <v>40</v>
      </c>
      <c r="M175" s="155">
        <f>L175/K175*100</f>
        <v>100</v>
      </c>
    </row>
    <row r="176" spans="1:13" s="156" customFormat="1" ht="14.25" customHeight="1">
      <c r="A176" s="149"/>
      <c r="B176" s="149"/>
      <c r="C176" s="149"/>
      <c r="D176" s="150">
        <v>4</v>
      </c>
      <c r="E176" s="150"/>
      <c r="F176" s="151"/>
      <c r="G176" s="152"/>
      <c r="H176" s="152" t="s">
        <v>74</v>
      </c>
      <c r="I176" s="159"/>
      <c r="J176" s="154"/>
      <c r="K176" s="154">
        <v>100</v>
      </c>
      <c r="L176" s="160">
        <v>100</v>
      </c>
      <c r="M176" s="155">
        <f>L176/K176*100</f>
        <v>100</v>
      </c>
    </row>
    <row r="177" spans="1:13" s="156" customFormat="1" ht="14.25" customHeight="1">
      <c r="A177" s="149"/>
      <c r="B177" s="149"/>
      <c r="C177" s="149"/>
      <c r="D177" s="150">
        <v>6</v>
      </c>
      <c r="E177" s="150"/>
      <c r="F177" s="151"/>
      <c r="G177" s="152"/>
      <c r="H177" s="152" t="s">
        <v>75</v>
      </c>
      <c r="I177" s="159"/>
      <c r="J177" s="154"/>
      <c r="K177" s="154">
        <v>468</v>
      </c>
      <c r="L177" s="160">
        <v>468</v>
      </c>
      <c r="M177" s="155">
        <f>L177/K177*100</f>
        <v>100</v>
      </c>
    </row>
    <row r="178" spans="1:13" s="156" customFormat="1" ht="14.25" customHeight="1">
      <c r="A178" s="149"/>
      <c r="B178" s="149"/>
      <c r="C178" s="149"/>
      <c r="D178" s="150">
        <v>7</v>
      </c>
      <c r="E178" s="150"/>
      <c r="F178" s="151"/>
      <c r="G178" s="152"/>
      <c r="H178" s="152" t="s">
        <v>78</v>
      </c>
      <c r="I178" s="159"/>
      <c r="J178" s="154"/>
      <c r="K178" s="154">
        <v>244</v>
      </c>
      <c r="L178" s="160">
        <v>244</v>
      </c>
      <c r="M178" s="155">
        <f>L178/K178*100</f>
        <v>100</v>
      </c>
    </row>
    <row r="179" spans="1:13" s="156" customFormat="1" ht="13.5" customHeight="1">
      <c r="A179" s="149"/>
      <c r="B179" s="149"/>
      <c r="C179" s="149"/>
      <c r="D179" s="150"/>
      <c r="E179" s="150"/>
      <c r="F179" s="151"/>
      <c r="G179" s="152"/>
      <c r="H179" s="152"/>
      <c r="I179" s="159"/>
      <c r="J179" s="154"/>
      <c r="K179" s="154"/>
      <c r="L179" s="160"/>
      <c r="M179" s="155"/>
    </row>
    <row r="180" spans="1:13" s="156" customFormat="1" ht="13.5" customHeight="1">
      <c r="A180" s="149"/>
      <c r="B180" s="149"/>
      <c r="C180" s="149"/>
      <c r="D180" s="150"/>
      <c r="E180" s="150"/>
      <c r="F180" s="173" t="s">
        <v>79</v>
      </c>
      <c r="G180" s="174"/>
      <c r="H180" s="174"/>
      <c r="I180" s="175"/>
      <c r="J180" s="176">
        <f>SUM(J171:J179)</f>
        <v>3344</v>
      </c>
      <c r="K180" s="176">
        <f>SUM(K171:K179)</f>
        <v>4196</v>
      </c>
      <c r="L180" s="176">
        <f>SUM(L171:L179)</f>
        <v>3698</v>
      </c>
      <c r="M180" s="177">
        <f>L180/K180*100</f>
        <v>88.13155386081984</v>
      </c>
    </row>
    <row r="181" spans="1:13" s="156" customFormat="1" ht="14.25" customHeight="1">
      <c r="A181" s="149"/>
      <c r="B181" s="149"/>
      <c r="C181" s="149"/>
      <c r="D181" s="150"/>
      <c r="E181" s="150"/>
      <c r="F181" s="157"/>
      <c r="G181" s="158"/>
      <c r="H181" s="152"/>
      <c r="I181" s="159"/>
      <c r="J181" s="154"/>
      <c r="K181" s="154"/>
      <c r="L181" s="160"/>
      <c r="M181" s="155"/>
    </row>
    <row r="182" spans="1:13" s="156" customFormat="1" ht="14.25" customHeight="1">
      <c r="A182" s="149"/>
      <c r="B182" s="149">
        <v>2</v>
      </c>
      <c r="C182" s="149"/>
      <c r="D182" s="150"/>
      <c r="E182" s="150"/>
      <c r="F182" s="151"/>
      <c r="G182" s="158" t="s">
        <v>1463</v>
      </c>
      <c r="H182" s="152"/>
      <c r="I182" s="159"/>
      <c r="J182" s="154"/>
      <c r="K182" s="154"/>
      <c r="L182" s="160"/>
      <c r="M182" s="155"/>
    </row>
    <row r="183" spans="1:13" s="156" customFormat="1" ht="14.25" customHeight="1">
      <c r="A183" s="149"/>
      <c r="B183" s="149"/>
      <c r="C183" s="149"/>
      <c r="D183" s="150">
        <v>1</v>
      </c>
      <c r="E183" s="150"/>
      <c r="F183" s="151"/>
      <c r="G183" s="152"/>
      <c r="H183" s="152" t="s">
        <v>73</v>
      </c>
      <c r="I183" s="159"/>
      <c r="J183" s="154">
        <v>4445</v>
      </c>
      <c r="K183" s="154">
        <v>4445</v>
      </c>
      <c r="L183" s="160">
        <v>4379</v>
      </c>
      <c r="M183" s="155">
        <f>L183/K183*100</f>
        <v>98.51518560179977</v>
      </c>
    </row>
    <row r="184" spans="1:13" s="156" customFormat="1" ht="14.25" customHeight="1">
      <c r="A184" s="149"/>
      <c r="B184" s="149"/>
      <c r="C184" s="149"/>
      <c r="D184" s="150">
        <v>2</v>
      </c>
      <c r="E184" s="150"/>
      <c r="F184" s="151"/>
      <c r="G184" s="152"/>
      <c r="H184" s="152" t="s">
        <v>13</v>
      </c>
      <c r="I184" s="159"/>
      <c r="J184" s="154"/>
      <c r="K184" s="154">
        <v>40</v>
      </c>
      <c r="L184" s="160">
        <v>40</v>
      </c>
      <c r="M184" s="155">
        <f>L184/K184*100</f>
        <v>100</v>
      </c>
    </row>
    <row r="185" spans="1:13" s="156" customFormat="1" ht="14.25" customHeight="1">
      <c r="A185" s="149"/>
      <c r="B185" s="149"/>
      <c r="C185" s="149"/>
      <c r="D185" s="150">
        <v>6</v>
      </c>
      <c r="E185" s="150"/>
      <c r="F185" s="151"/>
      <c r="G185" s="152"/>
      <c r="H185" s="152" t="s">
        <v>75</v>
      </c>
      <c r="I185" s="159"/>
      <c r="J185" s="154"/>
      <c r="K185" s="154">
        <v>459</v>
      </c>
      <c r="L185" s="160">
        <v>459</v>
      </c>
      <c r="M185" s="155">
        <f>L185/K185*100</f>
        <v>100</v>
      </c>
    </row>
    <row r="186" spans="1:13" s="156" customFormat="1" ht="14.25" customHeight="1">
      <c r="A186" s="149"/>
      <c r="B186" s="149"/>
      <c r="C186" s="149"/>
      <c r="D186" s="150"/>
      <c r="E186" s="150"/>
      <c r="F186" s="151"/>
      <c r="G186" s="152"/>
      <c r="H186" s="152"/>
      <c r="I186" s="159"/>
      <c r="J186" s="154"/>
      <c r="K186" s="154"/>
      <c r="L186" s="160"/>
      <c r="M186" s="155"/>
    </row>
    <row r="187" spans="1:13" s="156" customFormat="1" ht="14.25" customHeight="1">
      <c r="A187" s="149"/>
      <c r="B187" s="149"/>
      <c r="C187" s="149"/>
      <c r="D187" s="150"/>
      <c r="E187" s="150"/>
      <c r="F187" s="173" t="s">
        <v>79</v>
      </c>
      <c r="G187" s="174"/>
      <c r="H187" s="174"/>
      <c r="I187" s="175"/>
      <c r="J187" s="176">
        <f>SUM(J181:J186)</f>
        <v>4445</v>
      </c>
      <c r="K187" s="176">
        <f>SUM(K181:K186)</f>
        <v>4944</v>
      </c>
      <c r="L187" s="176">
        <f>SUM(L181:L186)</f>
        <v>4878</v>
      </c>
      <c r="M187" s="177">
        <f>L187/K187*100</f>
        <v>98.66504854368931</v>
      </c>
    </row>
    <row r="188" spans="1:13" s="156" customFormat="1" ht="14.25" customHeight="1">
      <c r="A188" s="149"/>
      <c r="B188" s="149"/>
      <c r="C188" s="149"/>
      <c r="D188" s="150"/>
      <c r="E188" s="150"/>
      <c r="F188" s="152"/>
      <c r="G188" s="152"/>
      <c r="H188" s="152"/>
      <c r="I188" s="166"/>
      <c r="J188" s="181"/>
      <c r="K188" s="181"/>
      <c r="L188" s="183"/>
      <c r="M188" s="182"/>
    </row>
    <row r="189" spans="1:13" s="156" customFormat="1" ht="14.25" customHeight="1">
      <c r="A189" s="149"/>
      <c r="B189" s="149">
        <v>3</v>
      </c>
      <c r="C189" s="149"/>
      <c r="D189" s="150"/>
      <c r="E189" s="150"/>
      <c r="F189" s="151"/>
      <c r="G189" s="158" t="s">
        <v>1464</v>
      </c>
      <c r="H189" s="152"/>
      <c r="I189" s="159"/>
      <c r="J189" s="154"/>
      <c r="K189" s="154"/>
      <c r="L189" s="160"/>
      <c r="M189" s="155"/>
    </row>
    <row r="190" spans="1:13" s="156" customFormat="1" ht="15" customHeight="1">
      <c r="A190" s="149"/>
      <c r="B190" s="149"/>
      <c r="C190" s="149"/>
      <c r="D190" s="150">
        <v>1</v>
      </c>
      <c r="E190" s="150"/>
      <c r="F190" s="151"/>
      <c r="G190" s="152"/>
      <c r="H190" s="152" t="s">
        <v>73</v>
      </c>
      <c r="I190" s="159"/>
      <c r="J190" s="154">
        <v>6553</v>
      </c>
      <c r="K190" s="154">
        <v>6553</v>
      </c>
      <c r="L190" s="160">
        <v>5220</v>
      </c>
      <c r="M190" s="155">
        <f>L190/K190*100</f>
        <v>79.65817182969633</v>
      </c>
    </row>
    <row r="191" spans="1:13" s="156" customFormat="1" ht="15" customHeight="1">
      <c r="A191" s="149"/>
      <c r="B191" s="149"/>
      <c r="C191" s="149"/>
      <c r="D191" s="150">
        <v>2</v>
      </c>
      <c r="E191" s="150"/>
      <c r="F191" s="151"/>
      <c r="G191" s="152"/>
      <c r="H191" s="152" t="s">
        <v>13</v>
      </c>
      <c r="I191" s="159"/>
      <c r="J191" s="154"/>
      <c r="K191" s="154">
        <v>30</v>
      </c>
      <c r="L191" s="160">
        <v>30</v>
      </c>
      <c r="M191" s="155">
        <f>L191/K191*100</f>
        <v>100</v>
      </c>
    </row>
    <row r="192" spans="1:13" s="156" customFormat="1" ht="15" customHeight="1">
      <c r="A192" s="149"/>
      <c r="B192" s="149"/>
      <c r="C192" s="149"/>
      <c r="D192" s="150">
        <v>6</v>
      </c>
      <c r="E192" s="150"/>
      <c r="F192" s="151"/>
      <c r="G192" s="152"/>
      <c r="H192" s="152" t="s">
        <v>75</v>
      </c>
      <c r="I192" s="159"/>
      <c r="J192" s="154"/>
      <c r="K192" s="154">
        <v>767</v>
      </c>
      <c r="L192" s="160">
        <v>767</v>
      </c>
      <c r="M192" s="155">
        <f>L192/K192*100</f>
        <v>100</v>
      </c>
    </row>
    <row r="193" spans="1:13" s="156" customFormat="1" ht="15" customHeight="1">
      <c r="A193" s="149"/>
      <c r="B193" s="149"/>
      <c r="C193" s="149"/>
      <c r="D193" s="150">
        <v>7</v>
      </c>
      <c r="E193" s="150"/>
      <c r="F193" s="151"/>
      <c r="G193" s="152"/>
      <c r="H193" s="152" t="s">
        <v>78</v>
      </c>
      <c r="I193" s="159"/>
      <c r="J193" s="154"/>
      <c r="K193" s="154">
        <v>206</v>
      </c>
      <c r="L193" s="160">
        <v>206</v>
      </c>
      <c r="M193" s="155">
        <f>L193/K193*100</f>
        <v>100</v>
      </c>
    </row>
    <row r="194" spans="1:13" s="156" customFormat="1" ht="15" customHeight="1">
      <c r="A194" s="149"/>
      <c r="B194" s="149"/>
      <c r="C194" s="149"/>
      <c r="D194" s="150"/>
      <c r="E194" s="150"/>
      <c r="F194" s="151"/>
      <c r="G194" s="152"/>
      <c r="H194" s="152"/>
      <c r="I194" s="159"/>
      <c r="J194" s="154"/>
      <c r="K194" s="154"/>
      <c r="L194" s="160"/>
      <c r="M194" s="155"/>
    </row>
    <row r="195" spans="1:13" s="156" customFormat="1" ht="15" customHeight="1">
      <c r="A195" s="149"/>
      <c r="B195" s="149"/>
      <c r="C195" s="149"/>
      <c r="D195" s="150"/>
      <c r="E195" s="150"/>
      <c r="F195" s="173" t="s">
        <v>79</v>
      </c>
      <c r="G195" s="174"/>
      <c r="H195" s="174"/>
      <c r="I195" s="175"/>
      <c r="J195" s="176">
        <f>SUM(J188:J194)</f>
        <v>6553</v>
      </c>
      <c r="K195" s="176">
        <f>SUM(K188:K194)</f>
        <v>7556</v>
      </c>
      <c r="L195" s="176">
        <f>SUM(L188:L194)</f>
        <v>6223</v>
      </c>
      <c r="M195" s="177">
        <f>L195/K195*100</f>
        <v>82.358390682901</v>
      </c>
    </row>
    <row r="196" spans="1:13" s="156" customFormat="1" ht="15" customHeight="1">
      <c r="A196" s="149"/>
      <c r="B196" s="149"/>
      <c r="C196" s="149"/>
      <c r="D196" s="150"/>
      <c r="E196" s="150"/>
      <c r="F196" s="151"/>
      <c r="G196" s="152"/>
      <c r="H196" s="152"/>
      <c r="I196" s="166"/>
      <c r="J196" s="181"/>
      <c r="K196" s="181"/>
      <c r="L196" s="181"/>
      <c r="M196" s="182"/>
    </row>
    <row r="197" spans="1:13" s="156" customFormat="1" ht="15" customHeight="1">
      <c r="A197" s="149"/>
      <c r="B197" s="149">
        <v>4</v>
      </c>
      <c r="C197" s="149"/>
      <c r="D197" s="150"/>
      <c r="E197" s="150"/>
      <c r="F197" s="151"/>
      <c r="G197" s="158" t="s">
        <v>1465</v>
      </c>
      <c r="H197" s="152"/>
      <c r="I197" s="159"/>
      <c r="J197" s="154"/>
      <c r="K197" s="154"/>
      <c r="L197" s="160"/>
      <c r="M197" s="155"/>
    </row>
    <row r="198" spans="1:13" s="156" customFormat="1" ht="15" customHeight="1">
      <c r="A198" s="149"/>
      <c r="B198" s="149"/>
      <c r="C198" s="149"/>
      <c r="D198" s="150">
        <v>1</v>
      </c>
      <c r="E198" s="150"/>
      <c r="F198" s="151"/>
      <c r="G198" s="152"/>
      <c r="H198" s="152" t="s">
        <v>73</v>
      </c>
      <c r="I198" s="159"/>
      <c r="J198" s="154">
        <v>3633</v>
      </c>
      <c r="K198" s="154">
        <v>3633</v>
      </c>
      <c r="L198" s="160">
        <v>3326</v>
      </c>
      <c r="M198" s="155">
        <f>L198/K198*100</f>
        <v>91.5496834571979</v>
      </c>
    </row>
    <row r="199" spans="1:13" s="156" customFormat="1" ht="15" customHeight="1">
      <c r="A199" s="149"/>
      <c r="B199" s="149"/>
      <c r="C199" s="149"/>
      <c r="D199" s="150">
        <v>2</v>
      </c>
      <c r="E199" s="150"/>
      <c r="F199" s="151"/>
      <c r="G199" s="152"/>
      <c r="H199" s="152" t="s">
        <v>13</v>
      </c>
      <c r="I199" s="159"/>
      <c r="J199" s="154"/>
      <c r="K199" s="154">
        <v>30</v>
      </c>
      <c r="L199" s="160">
        <v>30</v>
      </c>
      <c r="M199" s="155">
        <f>L199/K199*100</f>
        <v>100</v>
      </c>
    </row>
    <row r="200" spans="1:13" s="156" customFormat="1" ht="15" customHeight="1">
      <c r="A200" s="149"/>
      <c r="B200" s="149"/>
      <c r="C200" s="149"/>
      <c r="D200" s="150">
        <v>6</v>
      </c>
      <c r="E200" s="150"/>
      <c r="F200" s="151"/>
      <c r="G200" s="152"/>
      <c r="H200" s="152" t="s">
        <v>75</v>
      </c>
      <c r="I200" s="159"/>
      <c r="J200" s="154"/>
      <c r="K200" s="154">
        <v>519</v>
      </c>
      <c r="L200" s="160">
        <v>519</v>
      </c>
      <c r="M200" s="155">
        <f>L200/K200*100</f>
        <v>100</v>
      </c>
    </row>
    <row r="201" spans="1:13" s="156" customFormat="1" ht="15" customHeight="1">
      <c r="A201" s="149"/>
      <c r="B201" s="149"/>
      <c r="C201" s="149"/>
      <c r="D201" s="150"/>
      <c r="E201" s="150"/>
      <c r="F201" s="151"/>
      <c r="G201" s="152"/>
      <c r="H201" s="152"/>
      <c r="I201" s="159"/>
      <c r="J201" s="154"/>
      <c r="K201" s="154"/>
      <c r="L201" s="160"/>
      <c r="M201" s="155"/>
    </row>
    <row r="202" spans="1:13" s="156" customFormat="1" ht="15" customHeight="1">
      <c r="A202" s="149"/>
      <c r="B202" s="149"/>
      <c r="C202" s="149"/>
      <c r="D202" s="150"/>
      <c r="E202" s="150"/>
      <c r="F202" s="173" t="s">
        <v>79</v>
      </c>
      <c r="G202" s="174"/>
      <c r="H202" s="174"/>
      <c r="I202" s="175"/>
      <c r="J202" s="176">
        <f>SUM(J196:J201)</f>
        <v>3633</v>
      </c>
      <c r="K202" s="176">
        <f>SUM(K196:K201)</f>
        <v>4182</v>
      </c>
      <c r="L202" s="176">
        <f>SUM(L196:L201)</f>
        <v>3875</v>
      </c>
      <c r="M202" s="177">
        <f>L202/K202*100</f>
        <v>92.65901482544237</v>
      </c>
    </row>
    <row r="203" spans="1:13" s="156" customFormat="1" ht="15" customHeight="1">
      <c r="A203" s="149"/>
      <c r="B203" s="149"/>
      <c r="C203" s="149"/>
      <c r="D203" s="150"/>
      <c r="E203" s="150"/>
      <c r="F203" s="157"/>
      <c r="G203" s="158"/>
      <c r="H203" s="152"/>
      <c r="I203" s="159"/>
      <c r="J203" s="154"/>
      <c r="K203" s="154"/>
      <c r="L203" s="160"/>
      <c r="M203" s="155"/>
    </row>
    <row r="204" spans="1:13" s="156" customFormat="1" ht="15" customHeight="1">
      <c r="A204" s="149"/>
      <c r="B204" s="149">
        <v>5</v>
      </c>
      <c r="C204" s="149"/>
      <c r="D204" s="150"/>
      <c r="E204" s="150"/>
      <c r="F204" s="151"/>
      <c r="G204" s="158" t="s">
        <v>1466</v>
      </c>
      <c r="H204" s="152"/>
      <c r="I204" s="159"/>
      <c r="J204" s="154"/>
      <c r="K204" s="154"/>
      <c r="L204" s="160"/>
      <c r="M204" s="155"/>
    </row>
    <row r="205" spans="1:13" s="156" customFormat="1" ht="15" customHeight="1">
      <c r="A205" s="149"/>
      <c r="B205" s="149"/>
      <c r="C205" s="149"/>
      <c r="D205" s="150">
        <v>1</v>
      </c>
      <c r="E205" s="150"/>
      <c r="F205" s="151"/>
      <c r="G205" s="152"/>
      <c r="H205" s="152" t="s">
        <v>73</v>
      </c>
      <c r="I205" s="159"/>
      <c r="J205" s="154">
        <v>3262</v>
      </c>
      <c r="K205" s="154">
        <v>3262</v>
      </c>
      <c r="L205" s="160">
        <v>2868</v>
      </c>
      <c r="M205" s="155">
        <f>L205/K205*100</f>
        <v>87.9215205395463</v>
      </c>
    </row>
    <row r="206" spans="1:13" s="156" customFormat="1" ht="15" customHeight="1">
      <c r="A206" s="149"/>
      <c r="B206" s="149"/>
      <c r="C206" s="149"/>
      <c r="D206" s="150">
        <v>2</v>
      </c>
      <c r="E206" s="150"/>
      <c r="F206" s="151"/>
      <c r="G206" s="152"/>
      <c r="H206" s="152" t="s">
        <v>13</v>
      </c>
      <c r="I206" s="159"/>
      <c r="J206" s="154"/>
      <c r="K206" s="154">
        <v>40</v>
      </c>
      <c r="L206" s="160">
        <v>40</v>
      </c>
      <c r="M206" s="155">
        <f>L206/K206*100</f>
        <v>100</v>
      </c>
    </row>
    <row r="207" spans="1:13" s="156" customFormat="1" ht="15" customHeight="1">
      <c r="A207" s="149"/>
      <c r="B207" s="149"/>
      <c r="C207" s="149"/>
      <c r="D207" s="150">
        <v>6</v>
      </c>
      <c r="E207" s="150"/>
      <c r="F207" s="151"/>
      <c r="G207" s="152"/>
      <c r="H207" s="152" t="s">
        <v>75</v>
      </c>
      <c r="I207" s="159"/>
      <c r="J207" s="154"/>
      <c r="K207" s="154">
        <v>153</v>
      </c>
      <c r="L207" s="160">
        <v>153</v>
      </c>
      <c r="M207" s="155">
        <f>L207/K207*100</f>
        <v>100</v>
      </c>
    </row>
    <row r="208" spans="1:13" s="156" customFormat="1" ht="15" customHeight="1">
      <c r="A208" s="149"/>
      <c r="B208" s="149"/>
      <c r="C208" s="149"/>
      <c r="D208" s="150"/>
      <c r="E208" s="150"/>
      <c r="F208" s="151"/>
      <c r="G208" s="152"/>
      <c r="H208" s="152"/>
      <c r="I208" s="159"/>
      <c r="J208" s="154"/>
      <c r="K208" s="154"/>
      <c r="L208" s="160"/>
      <c r="M208" s="155"/>
    </row>
    <row r="209" spans="1:13" s="156" customFormat="1" ht="15" customHeight="1">
      <c r="A209" s="149"/>
      <c r="B209" s="149"/>
      <c r="C209" s="149"/>
      <c r="D209" s="150"/>
      <c r="E209" s="150"/>
      <c r="F209" s="173" t="s">
        <v>79</v>
      </c>
      <c r="G209" s="174"/>
      <c r="H209" s="174"/>
      <c r="I209" s="175"/>
      <c r="J209" s="176">
        <f>SUM(J203:J208)</f>
        <v>3262</v>
      </c>
      <c r="K209" s="176">
        <f>SUM(K203:K208)</f>
        <v>3455</v>
      </c>
      <c r="L209" s="176">
        <f>SUM(L203:L208)</f>
        <v>3061</v>
      </c>
      <c r="M209" s="177">
        <f>L209/K209*100</f>
        <v>88.59623733719248</v>
      </c>
    </row>
    <row r="210" spans="1:13" s="156" customFormat="1" ht="15" customHeight="1">
      <c r="A210" s="149"/>
      <c r="B210" s="149"/>
      <c r="C210" s="149"/>
      <c r="D210" s="150"/>
      <c r="E210" s="150"/>
      <c r="F210" s="151"/>
      <c r="G210" s="152"/>
      <c r="H210" s="152"/>
      <c r="I210" s="166"/>
      <c r="J210" s="181"/>
      <c r="K210" s="181"/>
      <c r="L210" s="181"/>
      <c r="M210" s="155"/>
    </row>
    <row r="211" spans="1:13" s="156" customFormat="1" ht="15" customHeight="1">
      <c r="A211" s="149"/>
      <c r="B211" s="149">
        <v>6</v>
      </c>
      <c r="C211" s="149"/>
      <c r="D211" s="150"/>
      <c r="E211" s="150"/>
      <c r="F211" s="151"/>
      <c r="G211" s="158" t="s">
        <v>1467</v>
      </c>
      <c r="H211" s="152"/>
      <c r="I211" s="159"/>
      <c r="J211" s="154"/>
      <c r="K211" s="154"/>
      <c r="L211" s="160"/>
      <c r="M211" s="155"/>
    </row>
    <row r="212" spans="1:13" s="156" customFormat="1" ht="15" customHeight="1">
      <c r="A212" s="149"/>
      <c r="B212" s="149"/>
      <c r="C212" s="149"/>
      <c r="D212" s="150">
        <v>1</v>
      </c>
      <c r="E212" s="150"/>
      <c r="F212" s="151"/>
      <c r="G212" s="152"/>
      <c r="H212" s="152" t="s">
        <v>73</v>
      </c>
      <c r="I212" s="159"/>
      <c r="J212" s="154">
        <v>2912</v>
      </c>
      <c r="K212" s="154">
        <v>2912</v>
      </c>
      <c r="L212" s="160">
        <v>2954</v>
      </c>
      <c r="M212" s="155">
        <f>L212/K212*100</f>
        <v>101.4423076923077</v>
      </c>
    </row>
    <row r="213" spans="1:13" s="156" customFormat="1" ht="15" customHeight="1">
      <c r="A213" s="149"/>
      <c r="B213" s="149"/>
      <c r="C213" s="149"/>
      <c r="D213" s="150">
        <v>2</v>
      </c>
      <c r="E213" s="150"/>
      <c r="F213" s="151"/>
      <c r="G213" s="152"/>
      <c r="H213" s="152" t="s">
        <v>13</v>
      </c>
      <c r="I213" s="159"/>
      <c r="J213" s="154"/>
      <c r="K213" s="154">
        <v>40</v>
      </c>
      <c r="L213" s="160">
        <v>40</v>
      </c>
      <c r="M213" s="155">
        <f>L213/K213*100</f>
        <v>100</v>
      </c>
    </row>
    <row r="214" spans="1:13" s="156" customFormat="1" ht="15" customHeight="1">
      <c r="A214" s="149"/>
      <c r="B214" s="149"/>
      <c r="C214" s="149"/>
      <c r="D214" s="150">
        <v>6</v>
      </c>
      <c r="E214" s="150"/>
      <c r="F214" s="151"/>
      <c r="G214" s="152"/>
      <c r="H214" s="152" t="s">
        <v>75</v>
      </c>
      <c r="I214" s="159"/>
      <c r="J214" s="154"/>
      <c r="K214" s="154">
        <v>1060</v>
      </c>
      <c r="L214" s="160">
        <v>1060</v>
      </c>
      <c r="M214" s="155">
        <f>L214/K214*100</f>
        <v>100</v>
      </c>
    </row>
    <row r="215" spans="1:13" s="156" customFormat="1" ht="15">
      <c r="A215" s="149"/>
      <c r="B215" s="149"/>
      <c r="C215" s="149"/>
      <c r="D215" s="150"/>
      <c r="E215" s="150"/>
      <c r="F215" s="151"/>
      <c r="G215" s="152"/>
      <c r="H215" s="152"/>
      <c r="I215" s="159"/>
      <c r="J215" s="154"/>
      <c r="K215" s="154"/>
      <c r="L215" s="160"/>
      <c r="M215" s="155"/>
    </row>
    <row r="216" spans="1:13" s="156" customFormat="1" ht="15" customHeight="1">
      <c r="A216" s="149"/>
      <c r="B216" s="149"/>
      <c r="C216" s="149"/>
      <c r="D216" s="150"/>
      <c r="E216" s="150"/>
      <c r="F216" s="173" t="s">
        <v>79</v>
      </c>
      <c r="G216" s="174"/>
      <c r="H216" s="174"/>
      <c r="I216" s="175"/>
      <c r="J216" s="176">
        <f>SUM(J210:J215)</f>
        <v>2912</v>
      </c>
      <c r="K216" s="176">
        <f>SUM(K210:K215)</f>
        <v>4012</v>
      </c>
      <c r="L216" s="176">
        <f>SUM(L210:L215)</f>
        <v>4054</v>
      </c>
      <c r="M216" s="177">
        <f>L216/K216*100</f>
        <v>101.0468594217348</v>
      </c>
    </row>
    <row r="217" spans="1:13" s="156" customFormat="1" ht="12.75" customHeight="1">
      <c r="A217" s="149"/>
      <c r="B217" s="149"/>
      <c r="C217" s="149"/>
      <c r="D217" s="150"/>
      <c r="E217" s="150"/>
      <c r="F217" s="157"/>
      <c r="G217" s="158"/>
      <c r="H217" s="152"/>
      <c r="I217" s="159"/>
      <c r="J217" s="154"/>
      <c r="K217" s="154"/>
      <c r="L217" s="160"/>
      <c r="M217" s="155"/>
    </row>
    <row r="218" spans="1:13" s="156" customFormat="1" ht="13.5" customHeight="1">
      <c r="A218" s="149"/>
      <c r="B218" s="149">
        <v>7</v>
      </c>
      <c r="C218" s="149"/>
      <c r="D218" s="150"/>
      <c r="E218" s="150"/>
      <c r="F218" s="151"/>
      <c r="G218" s="158" t="s">
        <v>1468</v>
      </c>
      <c r="H218" s="152"/>
      <c r="I218" s="159"/>
      <c r="J218" s="154"/>
      <c r="K218" s="154"/>
      <c r="L218" s="160"/>
      <c r="M218" s="155"/>
    </row>
    <row r="219" spans="1:13" s="156" customFormat="1" ht="13.5" customHeight="1">
      <c r="A219" s="149"/>
      <c r="B219" s="149"/>
      <c r="C219" s="149"/>
      <c r="D219" s="150">
        <v>1</v>
      </c>
      <c r="E219" s="150"/>
      <c r="F219" s="151"/>
      <c r="G219" s="152"/>
      <c r="H219" s="152" t="s">
        <v>73</v>
      </c>
      <c r="I219" s="159"/>
      <c r="J219" s="154">
        <v>4204</v>
      </c>
      <c r="K219" s="154">
        <v>4204</v>
      </c>
      <c r="L219" s="160">
        <v>3826</v>
      </c>
      <c r="M219" s="155">
        <f>L219/K219*100</f>
        <v>91.00856327307326</v>
      </c>
    </row>
    <row r="220" spans="1:13" s="156" customFormat="1" ht="13.5" customHeight="1">
      <c r="A220" s="149"/>
      <c r="B220" s="149"/>
      <c r="C220" s="149"/>
      <c r="D220" s="150">
        <v>2</v>
      </c>
      <c r="E220" s="150"/>
      <c r="F220" s="151"/>
      <c r="G220" s="152"/>
      <c r="H220" s="152" t="s">
        <v>13</v>
      </c>
      <c r="I220" s="159"/>
      <c r="J220" s="154"/>
      <c r="K220" s="154">
        <v>40</v>
      </c>
      <c r="L220" s="160">
        <v>40</v>
      </c>
      <c r="M220" s="155">
        <f>L220/K220*100</f>
        <v>100</v>
      </c>
    </row>
    <row r="221" spans="1:13" s="156" customFormat="1" ht="13.5" customHeight="1">
      <c r="A221" s="149"/>
      <c r="B221" s="149"/>
      <c r="C221" s="149"/>
      <c r="D221" s="150">
        <v>6</v>
      </c>
      <c r="E221" s="150"/>
      <c r="F221" s="151"/>
      <c r="G221" s="152"/>
      <c r="H221" s="152" t="s">
        <v>75</v>
      </c>
      <c r="I221" s="159"/>
      <c r="J221" s="154"/>
      <c r="K221" s="154">
        <v>342</v>
      </c>
      <c r="L221" s="160">
        <v>342</v>
      </c>
      <c r="M221" s="155">
        <f>L221/K221*100</f>
        <v>100</v>
      </c>
    </row>
    <row r="222" spans="1:13" s="156" customFormat="1" ht="13.5" customHeight="1">
      <c r="A222" s="149"/>
      <c r="B222" s="149"/>
      <c r="C222" s="149"/>
      <c r="D222" s="150"/>
      <c r="E222" s="150"/>
      <c r="F222" s="151"/>
      <c r="G222" s="152"/>
      <c r="H222" s="152"/>
      <c r="I222" s="159"/>
      <c r="J222" s="154"/>
      <c r="K222" s="154"/>
      <c r="L222" s="160"/>
      <c r="M222" s="155"/>
    </row>
    <row r="223" spans="1:13" s="156" customFormat="1" ht="13.5" customHeight="1">
      <c r="A223" s="149"/>
      <c r="B223" s="149"/>
      <c r="C223" s="149"/>
      <c r="D223" s="150"/>
      <c r="E223" s="150"/>
      <c r="F223" s="173" t="s">
        <v>79</v>
      </c>
      <c r="G223" s="174"/>
      <c r="H223" s="174"/>
      <c r="I223" s="175"/>
      <c r="J223" s="176">
        <f>SUM(J217:J222)</f>
        <v>4204</v>
      </c>
      <c r="K223" s="176">
        <f>SUM(K217:K222)</f>
        <v>4586</v>
      </c>
      <c r="L223" s="176">
        <f>SUM(L217:L222)</f>
        <v>4208</v>
      </c>
      <c r="M223" s="177">
        <f>L223/K223*100</f>
        <v>91.75752289576974</v>
      </c>
    </row>
    <row r="224" spans="1:13" s="156" customFormat="1" ht="13.5" customHeight="1">
      <c r="A224" s="149"/>
      <c r="B224" s="149"/>
      <c r="C224" s="149"/>
      <c r="D224" s="150"/>
      <c r="E224" s="150"/>
      <c r="F224" s="151"/>
      <c r="G224" s="152"/>
      <c r="H224" s="152"/>
      <c r="I224" s="166"/>
      <c r="J224" s="181"/>
      <c r="K224" s="181"/>
      <c r="L224" s="181"/>
      <c r="M224" s="182"/>
    </row>
    <row r="225" spans="1:13" s="156" customFormat="1" ht="13.5" customHeight="1">
      <c r="A225" s="149"/>
      <c r="B225" s="149">
        <v>8</v>
      </c>
      <c r="C225" s="149"/>
      <c r="D225" s="150"/>
      <c r="E225" s="150"/>
      <c r="F225" s="151"/>
      <c r="G225" s="158" t="s">
        <v>1469</v>
      </c>
      <c r="H225" s="152"/>
      <c r="I225" s="159"/>
      <c r="J225" s="154"/>
      <c r="K225" s="154"/>
      <c r="L225" s="160"/>
      <c r="M225" s="155"/>
    </row>
    <row r="226" spans="1:13" s="156" customFormat="1" ht="13.5" customHeight="1">
      <c r="A226" s="149"/>
      <c r="B226" s="149"/>
      <c r="C226" s="149"/>
      <c r="D226" s="150">
        <v>1</v>
      </c>
      <c r="E226" s="150"/>
      <c r="F226" s="151"/>
      <c r="G226" s="152"/>
      <c r="H226" s="152" t="s">
        <v>73</v>
      </c>
      <c r="I226" s="159"/>
      <c r="J226" s="154">
        <v>2648</v>
      </c>
      <c r="K226" s="154">
        <v>2648</v>
      </c>
      <c r="L226" s="160">
        <v>2141</v>
      </c>
      <c r="M226" s="155">
        <f>L226/K226*100</f>
        <v>80.85347432024169</v>
      </c>
    </row>
    <row r="227" spans="1:13" s="156" customFormat="1" ht="13.5" customHeight="1">
      <c r="A227" s="149"/>
      <c r="B227" s="149"/>
      <c r="C227" s="149"/>
      <c r="D227" s="150">
        <v>2</v>
      </c>
      <c r="E227" s="150"/>
      <c r="F227" s="151"/>
      <c r="G227" s="152"/>
      <c r="H227" s="152" t="s">
        <v>13</v>
      </c>
      <c r="I227" s="159"/>
      <c r="J227" s="154"/>
      <c r="K227" s="154">
        <v>30</v>
      </c>
      <c r="L227" s="160">
        <v>30</v>
      </c>
      <c r="M227" s="155">
        <f>L227/K227*100</f>
        <v>100</v>
      </c>
    </row>
    <row r="228" spans="1:13" s="156" customFormat="1" ht="13.5" customHeight="1">
      <c r="A228" s="149"/>
      <c r="B228" s="149"/>
      <c r="C228" s="149"/>
      <c r="D228" s="150">
        <v>6</v>
      </c>
      <c r="E228" s="150"/>
      <c r="F228" s="151"/>
      <c r="G228" s="152"/>
      <c r="H228" s="152" t="s">
        <v>75</v>
      </c>
      <c r="I228" s="159"/>
      <c r="J228" s="154"/>
      <c r="K228" s="154">
        <v>417</v>
      </c>
      <c r="L228" s="160">
        <v>417</v>
      </c>
      <c r="M228" s="155">
        <f>L228/K228*100</f>
        <v>100</v>
      </c>
    </row>
    <row r="229" spans="1:13" s="156" customFormat="1" ht="13.5" customHeight="1">
      <c r="A229" s="149"/>
      <c r="B229" s="149"/>
      <c r="C229" s="149"/>
      <c r="D229" s="150">
        <v>7</v>
      </c>
      <c r="E229" s="150"/>
      <c r="F229" s="151"/>
      <c r="G229" s="152"/>
      <c r="H229" s="152" t="s">
        <v>78</v>
      </c>
      <c r="I229" s="159"/>
      <c r="J229" s="154"/>
      <c r="K229" s="154">
        <v>61</v>
      </c>
      <c r="L229" s="160">
        <v>61</v>
      </c>
      <c r="M229" s="155">
        <f>L229/K229*100</f>
        <v>100</v>
      </c>
    </row>
    <row r="230" spans="1:13" s="156" customFormat="1" ht="13.5" customHeight="1">
      <c r="A230" s="149"/>
      <c r="B230" s="149"/>
      <c r="C230" s="149"/>
      <c r="D230" s="150"/>
      <c r="E230" s="150"/>
      <c r="F230" s="151"/>
      <c r="G230" s="152"/>
      <c r="H230" s="152"/>
      <c r="I230" s="159"/>
      <c r="J230" s="154"/>
      <c r="K230" s="154"/>
      <c r="L230" s="160"/>
      <c r="M230" s="155"/>
    </row>
    <row r="231" spans="1:13" s="156" customFormat="1" ht="13.5" customHeight="1">
      <c r="A231" s="149"/>
      <c r="B231" s="149"/>
      <c r="C231" s="149"/>
      <c r="D231" s="150"/>
      <c r="E231" s="150"/>
      <c r="F231" s="173" t="s">
        <v>79</v>
      </c>
      <c r="G231" s="174"/>
      <c r="H231" s="174"/>
      <c r="I231" s="175"/>
      <c r="J231" s="176">
        <f>SUM(J224:J230)</f>
        <v>2648</v>
      </c>
      <c r="K231" s="176">
        <f>SUM(K224:K230)</f>
        <v>3156</v>
      </c>
      <c r="L231" s="176">
        <f>SUM(L224:L230)</f>
        <v>2649</v>
      </c>
      <c r="M231" s="177">
        <f>L231/K231*100</f>
        <v>83.93536121673004</v>
      </c>
    </row>
    <row r="232" spans="1:13" s="156" customFormat="1" ht="13.5" customHeight="1">
      <c r="A232" s="149"/>
      <c r="B232" s="149"/>
      <c r="C232" s="149"/>
      <c r="D232" s="150"/>
      <c r="E232" s="150"/>
      <c r="F232" s="157"/>
      <c r="G232" s="158"/>
      <c r="H232" s="152"/>
      <c r="I232" s="159"/>
      <c r="J232" s="154"/>
      <c r="K232" s="154"/>
      <c r="L232" s="160"/>
      <c r="M232" s="155"/>
    </row>
    <row r="233" spans="1:13" s="156" customFormat="1" ht="13.5" customHeight="1">
      <c r="A233" s="149"/>
      <c r="B233" s="149">
        <v>9</v>
      </c>
      <c r="C233" s="149"/>
      <c r="D233" s="150"/>
      <c r="E233" s="150"/>
      <c r="F233" s="151"/>
      <c r="G233" s="158" t="s">
        <v>1470</v>
      </c>
      <c r="H233" s="152"/>
      <c r="I233" s="159"/>
      <c r="J233" s="154"/>
      <c r="K233" s="154"/>
      <c r="L233" s="160"/>
      <c r="M233" s="155"/>
    </row>
    <row r="234" spans="1:13" s="156" customFormat="1" ht="13.5" customHeight="1">
      <c r="A234" s="149"/>
      <c r="B234" s="149"/>
      <c r="C234" s="149"/>
      <c r="D234" s="150">
        <v>1</v>
      </c>
      <c r="E234" s="150"/>
      <c r="F234" s="151"/>
      <c r="G234" s="152"/>
      <c r="H234" s="152" t="s">
        <v>73</v>
      </c>
      <c r="I234" s="159"/>
      <c r="J234" s="154">
        <v>5405</v>
      </c>
      <c r="K234" s="154">
        <v>5405</v>
      </c>
      <c r="L234" s="160">
        <v>4933</v>
      </c>
      <c r="M234" s="155">
        <f>L234/K234*100</f>
        <v>91.26734505087882</v>
      </c>
    </row>
    <row r="235" spans="1:13" s="156" customFormat="1" ht="13.5" customHeight="1">
      <c r="A235" s="149"/>
      <c r="B235" s="149"/>
      <c r="C235" s="149"/>
      <c r="D235" s="150">
        <v>6</v>
      </c>
      <c r="E235" s="150"/>
      <c r="F235" s="151"/>
      <c r="G235" s="152"/>
      <c r="H235" s="152" t="s">
        <v>75</v>
      </c>
      <c r="I235" s="159"/>
      <c r="J235" s="154"/>
      <c r="K235" s="154">
        <v>31</v>
      </c>
      <c r="L235" s="160">
        <v>31</v>
      </c>
      <c r="M235" s="155">
        <f>L235/K235*100</f>
        <v>100</v>
      </c>
    </row>
    <row r="236" spans="1:13" s="156" customFormat="1" ht="13.5" customHeight="1">
      <c r="A236" s="149"/>
      <c r="B236" s="149"/>
      <c r="C236" s="149"/>
      <c r="D236" s="150"/>
      <c r="E236" s="150"/>
      <c r="F236" s="151"/>
      <c r="G236" s="152"/>
      <c r="H236" s="152"/>
      <c r="I236" s="159"/>
      <c r="J236" s="154"/>
      <c r="K236" s="154"/>
      <c r="L236" s="160"/>
      <c r="M236" s="155"/>
    </row>
    <row r="237" spans="1:13" s="156" customFormat="1" ht="13.5" customHeight="1">
      <c r="A237" s="149"/>
      <c r="B237" s="149"/>
      <c r="C237" s="149"/>
      <c r="D237" s="150"/>
      <c r="E237" s="150"/>
      <c r="F237" s="173" t="s">
        <v>79</v>
      </c>
      <c r="G237" s="174"/>
      <c r="H237" s="174"/>
      <c r="I237" s="175"/>
      <c r="J237" s="176">
        <f>SUM(J232:J236)</f>
        <v>5405</v>
      </c>
      <c r="K237" s="176">
        <f>SUM(K232:K236)</f>
        <v>5436</v>
      </c>
      <c r="L237" s="176">
        <f>SUM(L232:L236)</f>
        <v>4964</v>
      </c>
      <c r="M237" s="177">
        <f>L237/K237*100</f>
        <v>91.31714495952906</v>
      </c>
    </row>
    <row r="238" spans="1:13" s="156" customFormat="1" ht="13.5" customHeight="1">
      <c r="A238" s="149"/>
      <c r="B238" s="149"/>
      <c r="C238" s="149"/>
      <c r="D238" s="150"/>
      <c r="E238" s="150"/>
      <c r="F238" s="157"/>
      <c r="G238" s="158"/>
      <c r="H238" s="152"/>
      <c r="I238" s="159"/>
      <c r="J238" s="154"/>
      <c r="K238" s="154"/>
      <c r="L238" s="160"/>
      <c r="M238" s="155"/>
    </row>
    <row r="239" spans="1:13" s="156" customFormat="1" ht="13.5" customHeight="1">
      <c r="A239" s="149"/>
      <c r="B239" s="149">
        <v>10</v>
      </c>
      <c r="C239" s="149"/>
      <c r="D239" s="150"/>
      <c r="E239" s="150"/>
      <c r="F239" s="151"/>
      <c r="G239" s="158" t="s">
        <v>1471</v>
      </c>
      <c r="H239" s="152"/>
      <c r="I239" s="159"/>
      <c r="J239" s="154"/>
      <c r="K239" s="154"/>
      <c r="L239" s="160"/>
      <c r="M239" s="155"/>
    </row>
    <row r="240" spans="1:13" s="156" customFormat="1" ht="13.5" customHeight="1">
      <c r="A240" s="149"/>
      <c r="B240" s="149"/>
      <c r="C240" s="149"/>
      <c r="D240" s="150">
        <v>1</v>
      </c>
      <c r="E240" s="150"/>
      <c r="F240" s="151"/>
      <c r="G240" s="152"/>
      <c r="H240" s="152" t="s">
        <v>73</v>
      </c>
      <c r="I240" s="159"/>
      <c r="J240" s="154">
        <v>5725</v>
      </c>
      <c r="K240" s="154">
        <v>5725</v>
      </c>
      <c r="L240" s="160">
        <v>7338</v>
      </c>
      <c r="M240" s="155">
        <f>L240/K240*100</f>
        <v>128.17467248908295</v>
      </c>
    </row>
    <row r="241" spans="1:13" s="156" customFormat="1" ht="13.5" customHeight="1">
      <c r="A241" s="149"/>
      <c r="B241" s="149"/>
      <c r="C241" s="149"/>
      <c r="D241" s="150">
        <v>2</v>
      </c>
      <c r="E241" s="150"/>
      <c r="F241" s="151"/>
      <c r="G241" s="152"/>
      <c r="H241" s="152" t="s">
        <v>13</v>
      </c>
      <c r="I241" s="159"/>
      <c r="J241" s="154"/>
      <c r="K241" s="154">
        <v>48</v>
      </c>
      <c r="L241" s="160">
        <v>48</v>
      </c>
      <c r="M241" s="155">
        <f>L241/K241*100</f>
        <v>100</v>
      </c>
    </row>
    <row r="242" spans="1:13" s="156" customFormat="1" ht="13.5" customHeight="1">
      <c r="A242" s="149"/>
      <c r="B242" s="149"/>
      <c r="C242" s="149"/>
      <c r="D242" s="150">
        <v>6</v>
      </c>
      <c r="E242" s="150"/>
      <c r="F242" s="151"/>
      <c r="G242" s="152"/>
      <c r="H242" s="152" t="s">
        <v>75</v>
      </c>
      <c r="I242" s="159"/>
      <c r="J242" s="154"/>
      <c r="K242" s="154">
        <v>1100</v>
      </c>
      <c r="L242" s="160">
        <v>1100</v>
      </c>
      <c r="M242" s="155">
        <f>L242/K242*100</f>
        <v>100</v>
      </c>
    </row>
    <row r="243" spans="1:13" s="156" customFormat="1" ht="13.5" customHeight="1">
      <c r="A243" s="149"/>
      <c r="B243" s="149"/>
      <c r="C243" s="149"/>
      <c r="D243" s="150"/>
      <c r="E243" s="150"/>
      <c r="F243" s="151"/>
      <c r="G243" s="152"/>
      <c r="H243" s="152"/>
      <c r="I243" s="159"/>
      <c r="J243" s="154"/>
      <c r="K243" s="154"/>
      <c r="L243" s="160"/>
      <c r="M243" s="155"/>
    </row>
    <row r="244" spans="1:13" s="156" customFormat="1" ht="13.5" customHeight="1">
      <c r="A244" s="149"/>
      <c r="B244" s="149"/>
      <c r="C244" s="149"/>
      <c r="D244" s="150"/>
      <c r="E244" s="150"/>
      <c r="F244" s="173" t="s">
        <v>79</v>
      </c>
      <c r="G244" s="174"/>
      <c r="H244" s="174"/>
      <c r="I244" s="175"/>
      <c r="J244" s="176">
        <f>SUM(J238:J243)</f>
        <v>5725</v>
      </c>
      <c r="K244" s="176">
        <f>SUM(K238:K243)</f>
        <v>6873</v>
      </c>
      <c r="L244" s="176">
        <f>SUM(L238:L243)</f>
        <v>8486</v>
      </c>
      <c r="M244" s="177">
        <f>L244/K244*100</f>
        <v>123.4686454241234</v>
      </c>
    </row>
    <row r="245" spans="1:13" s="156" customFormat="1" ht="13.5" customHeight="1">
      <c r="A245" s="149"/>
      <c r="B245" s="149"/>
      <c r="C245" s="149"/>
      <c r="D245" s="150"/>
      <c r="E245" s="150"/>
      <c r="F245" s="157"/>
      <c r="G245" s="158"/>
      <c r="H245" s="152"/>
      <c r="I245" s="159"/>
      <c r="J245" s="154"/>
      <c r="K245" s="154"/>
      <c r="L245" s="160"/>
      <c r="M245" s="155"/>
    </row>
    <row r="246" spans="1:13" s="156" customFormat="1" ht="13.5" customHeight="1">
      <c r="A246" s="149"/>
      <c r="B246" s="149">
        <v>11</v>
      </c>
      <c r="C246" s="149"/>
      <c r="D246" s="150"/>
      <c r="E246" s="150"/>
      <c r="F246" s="151"/>
      <c r="G246" s="158" t="s">
        <v>1445</v>
      </c>
      <c r="H246" s="152"/>
      <c r="I246" s="159"/>
      <c r="J246" s="154"/>
      <c r="K246" s="154"/>
      <c r="L246" s="160"/>
      <c r="M246" s="155"/>
    </row>
    <row r="247" spans="1:13" s="156" customFormat="1" ht="13.5" customHeight="1">
      <c r="A247" s="149"/>
      <c r="B247" s="149"/>
      <c r="C247" s="149"/>
      <c r="D247" s="150">
        <v>1</v>
      </c>
      <c r="E247" s="150"/>
      <c r="F247" s="151"/>
      <c r="G247" s="152"/>
      <c r="H247" s="152" t="s">
        <v>73</v>
      </c>
      <c r="I247" s="159"/>
      <c r="J247" s="154">
        <v>4242</v>
      </c>
      <c r="K247" s="154">
        <v>4242</v>
      </c>
      <c r="L247" s="160">
        <v>3974</v>
      </c>
      <c r="M247" s="155">
        <f>L247/K247*100</f>
        <v>93.68222536539368</v>
      </c>
    </row>
    <row r="248" spans="1:13" s="156" customFormat="1" ht="13.5" customHeight="1">
      <c r="A248" s="149"/>
      <c r="B248" s="149"/>
      <c r="C248" s="149"/>
      <c r="D248" s="150">
        <v>6</v>
      </c>
      <c r="E248" s="150"/>
      <c r="F248" s="151"/>
      <c r="G248" s="152"/>
      <c r="H248" s="152" t="s">
        <v>75</v>
      </c>
      <c r="I248" s="159"/>
      <c r="J248" s="154"/>
      <c r="K248" s="154">
        <v>640</v>
      </c>
      <c r="L248" s="160">
        <v>640</v>
      </c>
      <c r="M248" s="155">
        <f>L248/K248*100</f>
        <v>100</v>
      </c>
    </row>
    <row r="249" spans="1:13" s="156" customFormat="1" ht="13.5" customHeight="1">
      <c r="A249" s="149"/>
      <c r="B249" s="149"/>
      <c r="C249" s="149"/>
      <c r="D249" s="150">
        <v>7</v>
      </c>
      <c r="E249" s="150"/>
      <c r="F249" s="151"/>
      <c r="G249" s="152"/>
      <c r="H249" s="152" t="s">
        <v>78</v>
      </c>
      <c r="I249" s="159"/>
      <c r="J249" s="154"/>
      <c r="K249" s="154">
        <v>176</v>
      </c>
      <c r="L249" s="160">
        <v>176</v>
      </c>
      <c r="M249" s="155">
        <f>L249/K249*100</f>
        <v>100</v>
      </c>
    </row>
    <row r="250" spans="1:13" s="156" customFormat="1" ht="13.5" customHeight="1">
      <c r="A250" s="149"/>
      <c r="B250" s="149"/>
      <c r="C250" s="149"/>
      <c r="D250" s="150"/>
      <c r="E250" s="150"/>
      <c r="F250" s="151"/>
      <c r="G250" s="152"/>
      <c r="H250" s="152"/>
      <c r="I250" s="159"/>
      <c r="J250" s="154"/>
      <c r="K250" s="154"/>
      <c r="L250" s="160"/>
      <c r="M250" s="155"/>
    </row>
    <row r="251" spans="1:13" s="156" customFormat="1" ht="13.5" customHeight="1">
      <c r="A251" s="149"/>
      <c r="B251" s="149"/>
      <c r="C251" s="149"/>
      <c r="D251" s="150"/>
      <c r="E251" s="150"/>
      <c r="F251" s="173" t="s">
        <v>79</v>
      </c>
      <c r="G251" s="174"/>
      <c r="H251" s="174"/>
      <c r="I251" s="175"/>
      <c r="J251" s="176">
        <f>SUM(J245:J250)</f>
        <v>4242</v>
      </c>
      <c r="K251" s="176">
        <f>SUM(K245:K250)</f>
        <v>5058</v>
      </c>
      <c r="L251" s="176">
        <f>SUM(L245:L250)</f>
        <v>4790</v>
      </c>
      <c r="M251" s="177">
        <f>L251/K251*100</f>
        <v>94.70146302886516</v>
      </c>
    </row>
    <row r="252" spans="1:13" s="156" customFormat="1" ht="13.5" customHeight="1">
      <c r="A252" s="149"/>
      <c r="B252" s="149"/>
      <c r="C252" s="149"/>
      <c r="D252" s="150"/>
      <c r="E252" s="150"/>
      <c r="F252" s="151"/>
      <c r="G252" s="152"/>
      <c r="H252" s="152"/>
      <c r="I252" s="166"/>
      <c r="J252" s="181"/>
      <c r="K252" s="181"/>
      <c r="L252" s="183"/>
      <c r="M252" s="182"/>
    </row>
    <row r="253" spans="1:13" s="156" customFormat="1" ht="13.5" customHeight="1">
      <c r="A253" s="149"/>
      <c r="B253" s="149">
        <v>12</v>
      </c>
      <c r="C253" s="149"/>
      <c r="D253" s="150"/>
      <c r="E253" s="150"/>
      <c r="F253" s="151"/>
      <c r="G253" s="158" t="s">
        <v>1472</v>
      </c>
      <c r="H253" s="152"/>
      <c r="I253" s="159"/>
      <c r="J253" s="154"/>
      <c r="K253" s="154"/>
      <c r="L253" s="160"/>
      <c r="M253" s="155"/>
    </row>
    <row r="254" spans="1:13" s="156" customFormat="1" ht="13.5" customHeight="1">
      <c r="A254" s="149"/>
      <c r="B254" s="149"/>
      <c r="C254" s="149"/>
      <c r="D254" s="150">
        <v>1</v>
      </c>
      <c r="E254" s="150"/>
      <c r="F254" s="151"/>
      <c r="G254" s="152"/>
      <c r="H254" s="152" t="s">
        <v>73</v>
      </c>
      <c r="I254" s="159"/>
      <c r="J254" s="154">
        <v>9472</v>
      </c>
      <c r="K254" s="154">
        <v>9472</v>
      </c>
      <c r="L254" s="160">
        <v>9577</v>
      </c>
      <c r="M254" s="155">
        <f>L254/K254*100</f>
        <v>101.10853040540539</v>
      </c>
    </row>
    <row r="255" spans="1:13" s="156" customFormat="1" ht="13.5" customHeight="1">
      <c r="A255" s="149"/>
      <c r="B255" s="149"/>
      <c r="C255" s="149"/>
      <c r="D255" s="150">
        <v>2</v>
      </c>
      <c r="E255" s="150"/>
      <c r="F255" s="151"/>
      <c r="G255" s="152"/>
      <c r="H255" s="152" t="s">
        <v>13</v>
      </c>
      <c r="I255" s="159"/>
      <c r="J255" s="154"/>
      <c r="K255" s="154">
        <v>30</v>
      </c>
      <c r="L255" s="160">
        <v>30</v>
      </c>
      <c r="M255" s="155">
        <f>L255/K255*100</f>
        <v>100</v>
      </c>
    </row>
    <row r="256" spans="1:13" s="156" customFormat="1" ht="13.5" customHeight="1">
      <c r="A256" s="149"/>
      <c r="B256" s="149"/>
      <c r="C256" s="149"/>
      <c r="D256" s="150">
        <v>4</v>
      </c>
      <c r="E256" s="150"/>
      <c r="F256" s="151"/>
      <c r="G256" s="152"/>
      <c r="H256" s="152" t="s">
        <v>74</v>
      </c>
      <c r="I256" s="159"/>
      <c r="J256" s="154"/>
      <c r="K256" s="154">
        <v>200</v>
      </c>
      <c r="L256" s="160">
        <v>200</v>
      </c>
      <c r="M256" s="155">
        <f>L256/K256*100</f>
        <v>100</v>
      </c>
    </row>
    <row r="257" spans="1:13" s="156" customFormat="1" ht="13.5" customHeight="1">
      <c r="A257" s="149"/>
      <c r="B257" s="149"/>
      <c r="C257" s="149"/>
      <c r="D257" s="150">
        <v>6</v>
      </c>
      <c r="E257" s="150"/>
      <c r="F257" s="151"/>
      <c r="G257" s="152"/>
      <c r="H257" s="152" t="s">
        <v>75</v>
      </c>
      <c r="I257" s="159"/>
      <c r="J257" s="154"/>
      <c r="K257" s="154">
        <v>3322</v>
      </c>
      <c r="L257" s="160">
        <v>3322</v>
      </c>
      <c r="M257" s="155">
        <f>L257/K257*100</f>
        <v>100</v>
      </c>
    </row>
    <row r="258" spans="1:13" s="156" customFormat="1" ht="13.5" customHeight="1">
      <c r="A258" s="149"/>
      <c r="B258" s="149"/>
      <c r="C258" s="149"/>
      <c r="D258" s="150">
        <v>7</v>
      </c>
      <c r="E258" s="150"/>
      <c r="F258" s="151"/>
      <c r="G258" s="152"/>
      <c r="H258" s="152" t="s">
        <v>78</v>
      </c>
      <c r="I258" s="159"/>
      <c r="J258" s="154"/>
      <c r="K258" s="154">
        <v>200</v>
      </c>
      <c r="L258" s="160">
        <v>200</v>
      </c>
      <c r="M258" s="155">
        <f>L258/K258*100</f>
        <v>100</v>
      </c>
    </row>
    <row r="259" spans="1:13" s="156" customFormat="1" ht="13.5" customHeight="1">
      <c r="A259" s="149"/>
      <c r="B259" s="149"/>
      <c r="C259" s="149"/>
      <c r="D259" s="150"/>
      <c r="E259" s="150"/>
      <c r="F259" s="151"/>
      <c r="G259" s="152"/>
      <c r="H259" s="152"/>
      <c r="I259" s="159"/>
      <c r="J259" s="154"/>
      <c r="K259" s="154"/>
      <c r="L259" s="160"/>
      <c r="M259" s="155"/>
    </row>
    <row r="260" spans="1:13" s="156" customFormat="1" ht="13.5" customHeight="1">
      <c r="A260" s="149"/>
      <c r="B260" s="149"/>
      <c r="C260" s="149"/>
      <c r="D260" s="150"/>
      <c r="E260" s="150"/>
      <c r="F260" s="173" t="s">
        <v>79</v>
      </c>
      <c r="G260" s="174"/>
      <c r="H260" s="174"/>
      <c r="I260" s="175"/>
      <c r="J260" s="176">
        <f>SUM(J252:J259)</f>
        <v>9472</v>
      </c>
      <c r="K260" s="176">
        <f>SUM(K252:K259)</f>
        <v>13224</v>
      </c>
      <c r="L260" s="176">
        <f>SUM(L252:L259)</f>
        <v>13329</v>
      </c>
      <c r="M260" s="177">
        <f>L260/K260*100</f>
        <v>100.79401088929221</v>
      </c>
    </row>
    <row r="261" spans="1:13" s="156" customFormat="1" ht="13.5" customHeight="1">
      <c r="A261" s="149"/>
      <c r="B261" s="149"/>
      <c r="C261" s="149"/>
      <c r="D261" s="150"/>
      <c r="E261" s="150"/>
      <c r="F261" s="151"/>
      <c r="G261" s="152"/>
      <c r="H261" s="152"/>
      <c r="I261" s="166"/>
      <c r="J261" s="181"/>
      <c r="K261" s="181"/>
      <c r="L261" s="181"/>
      <c r="M261" s="182"/>
    </row>
    <row r="262" spans="1:13" s="156" customFormat="1" ht="13.5" customHeight="1">
      <c r="A262" s="149"/>
      <c r="B262" s="149">
        <v>13</v>
      </c>
      <c r="C262" s="149"/>
      <c r="D262" s="150"/>
      <c r="E262" s="150"/>
      <c r="F262" s="151"/>
      <c r="G262" s="158" t="s">
        <v>1473</v>
      </c>
      <c r="H262" s="152"/>
      <c r="I262" s="159"/>
      <c r="J262" s="154"/>
      <c r="K262" s="154"/>
      <c r="L262" s="160"/>
      <c r="M262" s="155"/>
    </row>
    <row r="263" spans="1:13" s="156" customFormat="1" ht="13.5" customHeight="1">
      <c r="A263" s="149"/>
      <c r="B263" s="149"/>
      <c r="C263" s="149"/>
      <c r="D263" s="150">
        <v>1</v>
      </c>
      <c r="E263" s="150"/>
      <c r="F263" s="151"/>
      <c r="G263" s="152"/>
      <c r="H263" s="152" t="s">
        <v>73</v>
      </c>
      <c r="I263" s="159"/>
      <c r="J263" s="154">
        <v>4212</v>
      </c>
      <c r="K263" s="154">
        <v>4212</v>
      </c>
      <c r="L263" s="160">
        <v>4009</v>
      </c>
      <c r="M263" s="155">
        <f>L263/K263*100</f>
        <v>95.18043684710351</v>
      </c>
    </row>
    <row r="264" spans="1:13" s="156" customFormat="1" ht="13.5" customHeight="1">
      <c r="A264" s="149"/>
      <c r="B264" s="149"/>
      <c r="C264" s="149"/>
      <c r="D264" s="150">
        <v>2</v>
      </c>
      <c r="E264" s="150"/>
      <c r="F264" s="151"/>
      <c r="G264" s="152"/>
      <c r="H264" s="152" t="s">
        <v>13</v>
      </c>
      <c r="I264" s="159"/>
      <c r="J264" s="154"/>
      <c r="K264" s="154">
        <v>180</v>
      </c>
      <c r="L264" s="160">
        <v>180</v>
      </c>
      <c r="M264" s="155">
        <f>L264/K264*100</f>
        <v>100</v>
      </c>
    </row>
    <row r="265" spans="1:13" s="156" customFormat="1" ht="13.5" customHeight="1">
      <c r="A265" s="149"/>
      <c r="B265" s="149"/>
      <c r="C265" s="149"/>
      <c r="D265" s="150">
        <v>6</v>
      </c>
      <c r="E265" s="150"/>
      <c r="F265" s="151"/>
      <c r="G265" s="152"/>
      <c r="H265" s="152" t="s">
        <v>75</v>
      </c>
      <c r="I265" s="159"/>
      <c r="J265" s="154"/>
      <c r="K265" s="154">
        <v>591</v>
      </c>
      <c r="L265" s="160">
        <v>591</v>
      </c>
      <c r="M265" s="155">
        <f>L265/K265*100</f>
        <v>100</v>
      </c>
    </row>
    <row r="266" spans="1:13" s="156" customFormat="1" ht="13.5" customHeight="1">
      <c r="A266" s="149"/>
      <c r="B266" s="149"/>
      <c r="C266" s="149"/>
      <c r="D266" s="150"/>
      <c r="E266" s="150"/>
      <c r="F266" s="151"/>
      <c r="G266" s="152"/>
      <c r="H266" s="152"/>
      <c r="I266" s="159"/>
      <c r="J266" s="154"/>
      <c r="K266" s="154"/>
      <c r="L266" s="160"/>
      <c r="M266" s="155"/>
    </row>
    <row r="267" spans="1:13" s="156" customFormat="1" ht="13.5" customHeight="1">
      <c r="A267" s="149"/>
      <c r="B267" s="149"/>
      <c r="C267" s="149"/>
      <c r="D267" s="150"/>
      <c r="E267" s="150"/>
      <c r="F267" s="173" t="s">
        <v>79</v>
      </c>
      <c r="G267" s="174"/>
      <c r="H267" s="174"/>
      <c r="I267" s="175"/>
      <c r="J267" s="176">
        <f>SUM(J261:J266)</f>
        <v>4212</v>
      </c>
      <c r="K267" s="176">
        <f>SUM(K261:K266)</f>
        <v>4983</v>
      </c>
      <c r="L267" s="176">
        <f>SUM(L261:L266)</f>
        <v>4780</v>
      </c>
      <c r="M267" s="177">
        <f>L267/K267*100</f>
        <v>95.92614890628136</v>
      </c>
    </row>
    <row r="268" spans="1:13" s="156" customFormat="1" ht="13.5" customHeight="1">
      <c r="A268" s="149"/>
      <c r="B268" s="149"/>
      <c r="C268" s="149"/>
      <c r="D268" s="150"/>
      <c r="E268" s="150"/>
      <c r="F268" s="157"/>
      <c r="G268" s="158"/>
      <c r="H268" s="152"/>
      <c r="I268" s="159"/>
      <c r="J268" s="154"/>
      <c r="K268" s="154"/>
      <c r="L268" s="160"/>
      <c r="M268" s="155"/>
    </row>
    <row r="269" spans="1:13" s="156" customFormat="1" ht="13.5" customHeight="1">
      <c r="A269" s="149"/>
      <c r="B269" s="149">
        <v>14</v>
      </c>
      <c r="C269" s="149"/>
      <c r="D269" s="150"/>
      <c r="E269" s="150"/>
      <c r="F269" s="151"/>
      <c r="G269" s="158" t="s">
        <v>1480</v>
      </c>
      <c r="H269" s="152"/>
      <c r="I269" s="159"/>
      <c r="J269" s="154"/>
      <c r="K269" s="154"/>
      <c r="L269" s="160"/>
      <c r="M269" s="155"/>
    </row>
    <row r="270" spans="1:13" s="156" customFormat="1" ht="13.5" customHeight="1">
      <c r="A270" s="149"/>
      <c r="B270" s="149"/>
      <c r="C270" s="149"/>
      <c r="D270" s="150">
        <v>1</v>
      </c>
      <c r="E270" s="150"/>
      <c r="F270" s="151"/>
      <c r="G270" s="152"/>
      <c r="H270" s="152" t="s">
        <v>73</v>
      </c>
      <c r="I270" s="159"/>
      <c r="J270" s="154">
        <v>3160</v>
      </c>
      <c r="K270" s="154">
        <v>3160</v>
      </c>
      <c r="L270" s="160">
        <v>2669</v>
      </c>
      <c r="M270" s="155">
        <f>L270/K270*100</f>
        <v>84.4620253164557</v>
      </c>
    </row>
    <row r="271" spans="1:13" s="156" customFormat="1" ht="13.5" customHeight="1">
      <c r="A271" s="149"/>
      <c r="B271" s="149"/>
      <c r="C271" s="149"/>
      <c r="D271" s="150">
        <v>2</v>
      </c>
      <c r="E271" s="150"/>
      <c r="F271" s="151"/>
      <c r="G271" s="152"/>
      <c r="H271" s="152" t="s">
        <v>13</v>
      </c>
      <c r="I271" s="159"/>
      <c r="J271" s="154"/>
      <c r="K271" s="154">
        <v>148</v>
      </c>
      <c r="L271" s="160">
        <v>148</v>
      </c>
      <c r="M271" s="155">
        <f>L271/K271*100</f>
        <v>100</v>
      </c>
    </row>
    <row r="272" spans="1:13" s="156" customFormat="1" ht="13.5" customHeight="1">
      <c r="A272" s="149"/>
      <c r="B272" s="149"/>
      <c r="C272" s="149"/>
      <c r="D272" s="150">
        <v>6</v>
      </c>
      <c r="E272" s="150"/>
      <c r="F272" s="151"/>
      <c r="G272" s="152"/>
      <c r="H272" s="152" t="s">
        <v>75</v>
      </c>
      <c r="I272" s="159"/>
      <c r="J272" s="154"/>
      <c r="K272" s="154">
        <v>408</v>
      </c>
      <c r="L272" s="160">
        <v>408</v>
      </c>
      <c r="M272" s="155">
        <f>L272/K272*100</f>
        <v>100</v>
      </c>
    </row>
    <row r="273" spans="1:13" s="156" customFormat="1" ht="13.5" customHeight="1">
      <c r="A273" s="149"/>
      <c r="B273" s="149"/>
      <c r="C273" s="149"/>
      <c r="D273" s="150">
        <v>7</v>
      </c>
      <c r="E273" s="150"/>
      <c r="F273" s="151"/>
      <c r="G273" s="152"/>
      <c r="H273" s="152" t="s">
        <v>78</v>
      </c>
      <c r="I273" s="159"/>
      <c r="J273" s="154"/>
      <c r="K273" s="154">
        <v>357</v>
      </c>
      <c r="L273" s="160">
        <v>357</v>
      </c>
      <c r="M273" s="155">
        <f>L273/K273*100</f>
        <v>100</v>
      </c>
    </row>
    <row r="274" spans="1:13" s="156" customFormat="1" ht="13.5" customHeight="1">
      <c r="A274" s="149"/>
      <c r="B274" s="149"/>
      <c r="C274" s="149"/>
      <c r="D274" s="150"/>
      <c r="E274" s="150"/>
      <c r="F274" s="151"/>
      <c r="G274" s="152"/>
      <c r="H274" s="152"/>
      <c r="I274" s="159"/>
      <c r="J274" s="154"/>
      <c r="K274" s="154"/>
      <c r="L274" s="160"/>
      <c r="M274" s="155"/>
    </row>
    <row r="275" spans="1:13" s="156" customFormat="1" ht="13.5" customHeight="1">
      <c r="A275" s="149"/>
      <c r="B275" s="149"/>
      <c r="C275" s="149"/>
      <c r="D275" s="150"/>
      <c r="E275" s="150"/>
      <c r="F275" s="173" t="s">
        <v>79</v>
      </c>
      <c r="G275" s="174"/>
      <c r="H275" s="174"/>
      <c r="I275" s="175"/>
      <c r="J275" s="176">
        <f>SUM(J268:J274)</f>
        <v>3160</v>
      </c>
      <c r="K275" s="176">
        <f>SUM(K268:K274)</f>
        <v>4073</v>
      </c>
      <c r="L275" s="176">
        <f>SUM(L268:L274)</f>
        <v>3582</v>
      </c>
      <c r="M275" s="177">
        <f>L275/K275*100</f>
        <v>87.9450036827891</v>
      </c>
    </row>
    <row r="276" spans="1:13" s="156" customFormat="1" ht="13.5" customHeight="1">
      <c r="A276" s="149"/>
      <c r="B276" s="149"/>
      <c r="C276" s="149"/>
      <c r="D276" s="150"/>
      <c r="E276" s="150"/>
      <c r="F276" s="157"/>
      <c r="G276" s="158"/>
      <c r="H276" s="152"/>
      <c r="I276" s="159"/>
      <c r="J276" s="154"/>
      <c r="K276" s="154"/>
      <c r="L276" s="160"/>
      <c r="M276" s="155"/>
    </row>
    <row r="277" spans="1:13" s="156" customFormat="1" ht="13.5" customHeight="1">
      <c r="A277" s="149"/>
      <c r="B277" s="149">
        <v>15</v>
      </c>
      <c r="C277" s="149"/>
      <c r="D277" s="150"/>
      <c r="E277" s="150"/>
      <c r="F277" s="151"/>
      <c r="G277" s="158" t="s">
        <v>1443</v>
      </c>
      <c r="H277" s="152"/>
      <c r="I277" s="159"/>
      <c r="J277" s="154"/>
      <c r="K277" s="154"/>
      <c r="L277" s="160"/>
      <c r="M277" s="155"/>
    </row>
    <row r="278" spans="1:13" s="156" customFormat="1" ht="13.5" customHeight="1">
      <c r="A278" s="149"/>
      <c r="B278" s="149"/>
      <c r="C278" s="149"/>
      <c r="D278" s="150">
        <v>1</v>
      </c>
      <c r="E278" s="150"/>
      <c r="F278" s="151"/>
      <c r="G278" s="152"/>
      <c r="H278" s="152" t="s">
        <v>73</v>
      </c>
      <c r="I278" s="159"/>
      <c r="J278" s="154">
        <v>9538</v>
      </c>
      <c r="K278" s="154">
        <v>9538</v>
      </c>
      <c r="L278" s="160">
        <v>10097</v>
      </c>
      <c r="M278" s="155">
        <f>L278/K278*100</f>
        <v>105.86076745648982</v>
      </c>
    </row>
    <row r="279" spans="1:13" s="156" customFormat="1" ht="13.5" customHeight="1">
      <c r="A279" s="149"/>
      <c r="B279" s="149"/>
      <c r="C279" s="149"/>
      <c r="D279" s="150">
        <v>2</v>
      </c>
      <c r="E279" s="150"/>
      <c r="F279" s="151"/>
      <c r="G279" s="152"/>
      <c r="H279" s="152" t="s">
        <v>13</v>
      </c>
      <c r="I279" s="159"/>
      <c r="J279" s="154"/>
      <c r="K279" s="154">
        <v>286</v>
      </c>
      <c r="L279" s="160">
        <v>287</v>
      </c>
      <c r="M279" s="155">
        <f>L279/K279*100</f>
        <v>100.34965034965036</v>
      </c>
    </row>
    <row r="280" spans="1:13" s="156" customFormat="1" ht="13.5" customHeight="1">
      <c r="A280" s="149"/>
      <c r="B280" s="149"/>
      <c r="C280" s="149"/>
      <c r="D280" s="150">
        <v>6</v>
      </c>
      <c r="E280" s="150"/>
      <c r="F280" s="151"/>
      <c r="G280" s="152"/>
      <c r="H280" s="152" t="s">
        <v>75</v>
      </c>
      <c r="I280" s="159"/>
      <c r="J280" s="154"/>
      <c r="K280" s="154">
        <v>2807</v>
      </c>
      <c r="L280" s="160">
        <v>2807</v>
      </c>
      <c r="M280" s="155">
        <f>L280/K280*100</f>
        <v>100</v>
      </c>
    </row>
    <row r="281" spans="1:13" s="156" customFormat="1" ht="13.5" customHeight="1">
      <c r="A281" s="149"/>
      <c r="B281" s="149"/>
      <c r="C281" s="149"/>
      <c r="D281" s="150">
        <v>7</v>
      </c>
      <c r="E281" s="150"/>
      <c r="F281" s="151"/>
      <c r="G281" s="152"/>
      <c r="H281" s="152" t="s">
        <v>78</v>
      </c>
      <c r="I281" s="159"/>
      <c r="J281" s="154"/>
      <c r="K281" s="154">
        <v>151</v>
      </c>
      <c r="L281" s="160">
        <v>151</v>
      </c>
      <c r="M281" s="155">
        <f>L281/K281*100</f>
        <v>100</v>
      </c>
    </row>
    <row r="282" spans="1:13" s="156" customFormat="1" ht="13.5" customHeight="1">
      <c r="A282" s="149"/>
      <c r="B282" s="149"/>
      <c r="C282" s="149"/>
      <c r="D282" s="150"/>
      <c r="E282" s="150"/>
      <c r="F282" s="151"/>
      <c r="G282" s="152"/>
      <c r="H282" s="152"/>
      <c r="I282" s="159"/>
      <c r="J282" s="154"/>
      <c r="K282" s="154"/>
      <c r="L282" s="160"/>
      <c r="M282" s="155"/>
    </row>
    <row r="283" spans="1:13" s="156" customFormat="1" ht="13.5" customHeight="1">
      <c r="A283" s="149"/>
      <c r="B283" s="149"/>
      <c r="C283" s="149"/>
      <c r="D283" s="150"/>
      <c r="E283" s="150"/>
      <c r="F283" s="173" t="s">
        <v>79</v>
      </c>
      <c r="G283" s="174"/>
      <c r="H283" s="174"/>
      <c r="I283" s="175"/>
      <c r="J283" s="176">
        <f>SUM(J276:J282)</f>
        <v>9538</v>
      </c>
      <c r="K283" s="176">
        <f>SUM(K276:K282)</f>
        <v>12782</v>
      </c>
      <c r="L283" s="176">
        <f>SUM(L276:L282)</f>
        <v>13342</v>
      </c>
      <c r="M283" s="177">
        <f>L283/K283*100</f>
        <v>104.38116100766703</v>
      </c>
    </row>
    <row r="284" spans="1:13" s="156" customFormat="1" ht="13.5" customHeight="1">
      <c r="A284" s="149"/>
      <c r="B284" s="149"/>
      <c r="C284" s="149"/>
      <c r="D284" s="150"/>
      <c r="E284" s="150"/>
      <c r="F284" s="157"/>
      <c r="G284" s="158"/>
      <c r="H284" s="152"/>
      <c r="I284" s="159"/>
      <c r="J284" s="154"/>
      <c r="K284" s="154"/>
      <c r="L284" s="160"/>
      <c r="M284" s="155"/>
    </row>
    <row r="285" spans="1:13" s="156" customFormat="1" ht="13.5" customHeight="1">
      <c r="A285" s="149"/>
      <c r="B285" s="149">
        <v>16</v>
      </c>
      <c r="C285" s="149"/>
      <c r="D285" s="150"/>
      <c r="E285" s="150"/>
      <c r="F285" s="151"/>
      <c r="G285" s="158" t="s">
        <v>1474</v>
      </c>
      <c r="H285" s="152"/>
      <c r="I285" s="159"/>
      <c r="J285" s="154"/>
      <c r="K285" s="154"/>
      <c r="L285" s="160"/>
      <c r="M285" s="155"/>
    </row>
    <row r="286" spans="1:13" s="156" customFormat="1" ht="13.5" customHeight="1">
      <c r="A286" s="149"/>
      <c r="B286" s="149"/>
      <c r="C286" s="149"/>
      <c r="D286" s="150">
        <v>1</v>
      </c>
      <c r="E286" s="150"/>
      <c r="F286" s="151"/>
      <c r="G286" s="152"/>
      <c r="H286" s="152" t="s">
        <v>73</v>
      </c>
      <c r="I286" s="159"/>
      <c r="J286" s="154">
        <v>4140</v>
      </c>
      <c r="K286" s="154">
        <v>4140</v>
      </c>
      <c r="L286" s="160">
        <v>3603</v>
      </c>
      <c r="M286" s="155">
        <f>L286/K286*100</f>
        <v>87.02898550724638</v>
      </c>
    </row>
    <row r="287" spans="1:13" s="156" customFormat="1" ht="13.5" customHeight="1">
      <c r="A287" s="149"/>
      <c r="B287" s="149"/>
      <c r="C287" s="149"/>
      <c r="D287" s="150">
        <v>2</v>
      </c>
      <c r="E287" s="150"/>
      <c r="F287" s="151"/>
      <c r="G287" s="152"/>
      <c r="H287" s="152" t="s">
        <v>13</v>
      </c>
      <c r="I287" s="159"/>
      <c r="J287" s="154"/>
      <c r="K287" s="154">
        <v>40</v>
      </c>
      <c r="L287" s="160">
        <v>40</v>
      </c>
      <c r="M287" s="155">
        <f>L287/K287*100</f>
        <v>100</v>
      </c>
    </row>
    <row r="288" spans="1:13" s="156" customFormat="1" ht="13.5" customHeight="1">
      <c r="A288" s="149"/>
      <c r="B288" s="149"/>
      <c r="C288" s="149"/>
      <c r="D288" s="150">
        <v>6</v>
      </c>
      <c r="E288" s="150"/>
      <c r="F288" s="151"/>
      <c r="G288" s="152"/>
      <c r="H288" s="152" t="s">
        <v>75</v>
      </c>
      <c r="I288" s="159"/>
      <c r="J288" s="154"/>
      <c r="K288" s="154">
        <v>745</v>
      </c>
      <c r="L288" s="160">
        <v>745</v>
      </c>
      <c r="M288" s="155">
        <f>L288/K288*100</f>
        <v>100</v>
      </c>
    </row>
    <row r="289" spans="1:13" s="156" customFormat="1" ht="13.5" customHeight="1">
      <c r="A289" s="149"/>
      <c r="B289" s="149"/>
      <c r="C289" s="149"/>
      <c r="D289" s="150">
        <v>7</v>
      </c>
      <c r="E289" s="150"/>
      <c r="F289" s="151"/>
      <c r="G289" s="152"/>
      <c r="H289" s="152" t="s">
        <v>78</v>
      </c>
      <c r="I289" s="159"/>
      <c r="J289" s="154"/>
      <c r="K289" s="154">
        <v>989</v>
      </c>
      <c r="L289" s="160">
        <v>989</v>
      </c>
      <c r="M289" s="155">
        <f>L289/K289*100</f>
        <v>100</v>
      </c>
    </row>
    <row r="290" spans="1:13" s="156" customFormat="1" ht="13.5" customHeight="1">
      <c r="A290" s="149"/>
      <c r="B290" s="149"/>
      <c r="C290" s="149"/>
      <c r="D290" s="150"/>
      <c r="E290" s="150"/>
      <c r="F290" s="151"/>
      <c r="G290" s="152"/>
      <c r="H290" s="152"/>
      <c r="I290" s="159"/>
      <c r="J290" s="154"/>
      <c r="K290" s="154"/>
      <c r="L290" s="160"/>
      <c r="M290" s="155"/>
    </row>
    <row r="291" spans="1:13" s="156" customFormat="1" ht="13.5" customHeight="1">
      <c r="A291" s="149"/>
      <c r="B291" s="149"/>
      <c r="C291" s="149"/>
      <c r="D291" s="150"/>
      <c r="E291" s="150"/>
      <c r="F291" s="173" t="s">
        <v>79</v>
      </c>
      <c r="G291" s="174"/>
      <c r="H291" s="174"/>
      <c r="I291" s="175"/>
      <c r="J291" s="176">
        <f>SUM(J284:J290)</f>
        <v>4140</v>
      </c>
      <c r="K291" s="176">
        <f>SUM(K284:K290)</f>
        <v>5914</v>
      </c>
      <c r="L291" s="176">
        <f>SUM(L284:L290)</f>
        <v>5377</v>
      </c>
      <c r="M291" s="177">
        <f>L291/K291*100</f>
        <v>90.91985120054109</v>
      </c>
    </row>
    <row r="292" spans="1:13" s="156" customFormat="1" ht="14.25" customHeight="1">
      <c r="A292" s="149"/>
      <c r="B292" s="149"/>
      <c r="C292" s="149"/>
      <c r="D292" s="150"/>
      <c r="E292" s="150"/>
      <c r="F292" s="178"/>
      <c r="G292" s="179"/>
      <c r="H292" s="179"/>
      <c r="I292" s="180"/>
      <c r="J292" s="181"/>
      <c r="K292" s="181"/>
      <c r="L292" s="181"/>
      <c r="M292" s="182"/>
    </row>
    <row r="293" spans="1:13" s="156" customFormat="1" ht="14.25" customHeight="1">
      <c r="A293" s="149"/>
      <c r="B293" s="149">
        <v>17</v>
      </c>
      <c r="C293" s="149"/>
      <c r="D293" s="150"/>
      <c r="E293" s="150"/>
      <c r="F293" s="151"/>
      <c r="G293" s="158" t="s">
        <v>1475</v>
      </c>
      <c r="H293" s="152"/>
      <c r="I293" s="159"/>
      <c r="J293" s="154"/>
      <c r="K293" s="154"/>
      <c r="L293" s="160"/>
      <c r="M293" s="155"/>
    </row>
    <row r="294" spans="1:13" s="156" customFormat="1" ht="14.25" customHeight="1">
      <c r="A294" s="149"/>
      <c r="B294" s="149"/>
      <c r="C294" s="149"/>
      <c r="D294" s="150">
        <v>1</v>
      </c>
      <c r="E294" s="150"/>
      <c r="F294" s="151"/>
      <c r="G294" s="152"/>
      <c r="H294" s="152" t="s">
        <v>73</v>
      </c>
      <c r="I294" s="159"/>
      <c r="J294" s="154">
        <v>3797</v>
      </c>
      <c r="K294" s="154">
        <v>3797</v>
      </c>
      <c r="L294" s="160">
        <v>2624</v>
      </c>
      <c r="M294" s="155">
        <f>L294/K294*100</f>
        <v>69.10718988675269</v>
      </c>
    </row>
    <row r="295" spans="1:13" s="156" customFormat="1" ht="14.25" customHeight="1">
      <c r="A295" s="149"/>
      <c r="B295" s="149"/>
      <c r="C295" s="149"/>
      <c r="D295" s="150">
        <v>2</v>
      </c>
      <c r="E295" s="150"/>
      <c r="F295" s="151"/>
      <c r="G295" s="152"/>
      <c r="H295" s="152" t="s">
        <v>13</v>
      </c>
      <c r="I295" s="159"/>
      <c r="J295" s="154"/>
      <c r="K295" s="154">
        <v>30</v>
      </c>
      <c r="L295" s="160">
        <v>30</v>
      </c>
      <c r="M295" s="155">
        <f>L295/K295*100</f>
        <v>100</v>
      </c>
    </row>
    <row r="296" spans="1:13" s="156" customFormat="1" ht="14.25" customHeight="1">
      <c r="A296" s="149"/>
      <c r="B296" s="149"/>
      <c r="C296" s="149"/>
      <c r="D296" s="150">
        <v>4</v>
      </c>
      <c r="E296" s="150"/>
      <c r="F296" s="151"/>
      <c r="G296" s="152"/>
      <c r="H296" s="152" t="s">
        <v>74</v>
      </c>
      <c r="I296" s="159"/>
      <c r="J296" s="154"/>
      <c r="K296" s="154">
        <v>200</v>
      </c>
      <c r="L296" s="160">
        <v>200</v>
      </c>
      <c r="M296" s="155">
        <f>L296/K296*100</f>
        <v>100</v>
      </c>
    </row>
    <row r="297" spans="1:13" s="156" customFormat="1" ht="14.25" customHeight="1">
      <c r="A297" s="149"/>
      <c r="B297" s="149"/>
      <c r="C297" s="149"/>
      <c r="D297" s="150">
        <v>6</v>
      </c>
      <c r="E297" s="150"/>
      <c r="F297" s="151"/>
      <c r="G297" s="152"/>
      <c r="H297" s="152" t="s">
        <v>75</v>
      </c>
      <c r="I297" s="159"/>
      <c r="J297" s="154"/>
      <c r="K297" s="154">
        <v>1785</v>
      </c>
      <c r="L297" s="160">
        <v>1785</v>
      </c>
      <c r="M297" s="155">
        <f>L297/K297*100</f>
        <v>100</v>
      </c>
    </row>
    <row r="298" spans="1:13" s="156" customFormat="1" ht="14.25" customHeight="1">
      <c r="A298" s="149"/>
      <c r="B298" s="149"/>
      <c r="C298" s="149"/>
      <c r="D298" s="150">
        <v>7</v>
      </c>
      <c r="E298" s="150"/>
      <c r="F298" s="151"/>
      <c r="G298" s="152"/>
      <c r="H298" s="152" t="s">
        <v>78</v>
      </c>
      <c r="I298" s="159"/>
      <c r="J298" s="154"/>
      <c r="K298" s="154">
        <v>77</v>
      </c>
      <c r="L298" s="160">
        <v>77</v>
      </c>
      <c r="M298" s="155">
        <f>L298/K298*100</f>
        <v>100</v>
      </c>
    </row>
    <row r="299" spans="1:13" s="156" customFormat="1" ht="14.25" customHeight="1">
      <c r="A299" s="149"/>
      <c r="B299" s="149"/>
      <c r="C299" s="149"/>
      <c r="D299" s="150"/>
      <c r="E299" s="150"/>
      <c r="F299" s="151"/>
      <c r="G299" s="152"/>
      <c r="H299" s="152"/>
      <c r="I299" s="159"/>
      <c r="J299" s="154"/>
      <c r="K299" s="154"/>
      <c r="L299" s="160"/>
      <c r="M299" s="155"/>
    </row>
    <row r="300" spans="1:13" s="156" customFormat="1" ht="14.25" customHeight="1">
      <c r="A300" s="149"/>
      <c r="B300" s="149"/>
      <c r="C300" s="149"/>
      <c r="D300" s="150"/>
      <c r="E300" s="150"/>
      <c r="F300" s="173" t="s">
        <v>79</v>
      </c>
      <c r="G300" s="174"/>
      <c r="H300" s="174"/>
      <c r="I300" s="175"/>
      <c r="J300" s="176">
        <f>SUM(J292:J299)</f>
        <v>3797</v>
      </c>
      <c r="K300" s="176">
        <f>SUM(K292:K299)</f>
        <v>5889</v>
      </c>
      <c r="L300" s="176">
        <f>SUM(L292:L299)</f>
        <v>4716</v>
      </c>
      <c r="M300" s="177">
        <f>L300/K300*100</f>
        <v>80.08150789607743</v>
      </c>
    </row>
    <row r="301" spans="1:13" s="156" customFormat="1" ht="14.25" customHeight="1">
      <c r="A301" s="149"/>
      <c r="B301" s="149"/>
      <c r="C301" s="149"/>
      <c r="D301" s="150"/>
      <c r="E301" s="150"/>
      <c r="F301" s="157"/>
      <c r="G301" s="158"/>
      <c r="H301" s="152"/>
      <c r="I301" s="159"/>
      <c r="J301" s="154"/>
      <c r="K301" s="154"/>
      <c r="L301" s="160"/>
      <c r="M301" s="155"/>
    </row>
    <row r="302" spans="1:13" s="156" customFormat="1" ht="14.25" customHeight="1">
      <c r="A302" s="149"/>
      <c r="B302" s="149">
        <v>18</v>
      </c>
      <c r="C302" s="149"/>
      <c r="D302" s="150"/>
      <c r="E302" s="150"/>
      <c r="F302" s="151"/>
      <c r="G302" s="158" t="s">
        <v>7</v>
      </c>
      <c r="H302" s="152"/>
      <c r="I302" s="159"/>
      <c r="J302" s="154"/>
      <c r="K302" s="154"/>
      <c r="L302" s="160"/>
      <c r="M302" s="155"/>
    </row>
    <row r="303" spans="1:13" s="156" customFormat="1" ht="14.25" customHeight="1">
      <c r="A303" s="149"/>
      <c r="B303" s="149"/>
      <c r="C303" s="149"/>
      <c r="D303" s="150">
        <v>1</v>
      </c>
      <c r="E303" s="150"/>
      <c r="F303" s="151"/>
      <c r="G303" s="152"/>
      <c r="H303" s="152" t="s">
        <v>73</v>
      </c>
      <c r="I303" s="159"/>
      <c r="J303" s="154"/>
      <c r="K303" s="154"/>
      <c r="L303" s="160">
        <v>8</v>
      </c>
      <c r="M303" s="155"/>
    </row>
    <row r="304" spans="1:13" s="156" customFormat="1" ht="14.25" customHeight="1">
      <c r="A304" s="149"/>
      <c r="B304" s="149"/>
      <c r="C304" s="149"/>
      <c r="D304" s="150">
        <v>6</v>
      </c>
      <c r="E304" s="150"/>
      <c r="F304" s="151"/>
      <c r="G304" s="152"/>
      <c r="H304" s="152" t="s">
        <v>75</v>
      </c>
      <c r="I304" s="159"/>
      <c r="J304" s="154"/>
      <c r="K304" s="154">
        <v>275</v>
      </c>
      <c r="L304" s="160">
        <v>275</v>
      </c>
      <c r="M304" s="155">
        <f>L304/K304*100</f>
        <v>100</v>
      </c>
    </row>
    <row r="305" spans="1:13" s="156" customFormat="1" ht="14.25" customHeight="1">
      <c r="A305" s="149"/>
      <c r="B305" s="149"/>
      <c r="C305" s="149"/>
      <c r="D305" s="150">
        <v>7</v>
      </c>
      <c r="E305" s="150"/>
      <c r="F305" s="151"/>
      <c r="G305" s="152"/>
      <c r="H305" s="152" t="s">
        <v>78</v>
      </c>
      <c r="I305" s="159"/>
      <c r="J305" s="154"/>
      <c r="K305" s="154">
        <v>70</v>
      </c>
      <c r="L305" s="160">
        <v>70</v>
      </c>
      <c r="M305" s="155">
        <f>L305/K305*100</f>
        <v>100</v>
      </c>
    </row>
    <row r="306" spans="1:13" s="156" customFormat="1" ht="14.25" customHeight="1">
      <c r="A306" s="149"/>
      <c r="B306" s="149"/>
      <c r="C306" s="149"/>
      <c r="D306" s="150"/>
      <c r="E306" s="150"/>
      <c r="F306" s="151"/>
      <c r="G306" s="152"/>
      <c r="H306" s="152"/>
      <c r="I306" s="159"/>
      <c r="J306" s="154"/>
      <c r="K306" s="154"/>
      <c r="L306" s="160"/>
      <c r="M306" s="155"/>
    </row>
    <row r="307" spans="1:13" s="156" customFormat="1" ht="14.25" customHeight="1">
      <c r="A307" s="149"/>
      <c r="B307" s="149"/>
      <c r="C307" s="149"/>
      <c r="D307" s="150"/>
      <c r="E307" s="150"/>
      <c r="F307" s="173" t="s">
        <v>79</v>
      </c>
      <c r="G307" s="174"/>
      <c r="H307" s="174"/>
      <c r="I307" s="175"/>
      <c r="J307" s="176">
        <f>SUM(J301:J306)</f>
        <v>0</v>
      </c>
      <c r="K307" s="176">
        <f>SUM(K304:K306)</f>
        <v>345</v>
      </c>
      <c r="L307" s="176">
        <f>SUM(L303:L305)</f>
        <v>353</v>
      </c>
      <c r="M307" s="177">
        <f>L307/K307*100</f>
        <v>102.31884057971014</v>
      </c>
    </row>
    <row r="308" spans="1:13" s="156" customFormat="1" ht="14.25" customHeight="1">
      <c r="A308" s="149"/>
      <c r="B308" s="149"/>
      <c r="C308" s="149"/>
      <c r="D308" s="150"/>
      <c r="E308" s="150"/>
      <c r="F308" s="157"/>
      <c r="G308" s="158"/>
      <c r="H308" s="152"/>
      <c r="I308" s="159"/>
      <c r="J308" s="154"/>
      <c r="K308" s="154"/>
      <c r="L308" s="160"/>
      <c r="M308" s="155"/>
    </row>
    <row r="309" spans="1:13" s="156" customFormat="1" ht="14.25" customHeight="1">
      <c r="A309" s="149"/>
      <c r="B309" s="149">
        <v>19</v>
      </c>
      <c r="C309" s="149"/>
      <c r="D309" s="150"/>
      <c r="E309" s="150"/>
      <c r="F309" s="151"/>
      <c r="G309" s="158" t="s">
        <v>1461</v>
      </c>
      <c r="H309" s="152"/>
      <c r="I309" s="159"/>
      <c r="J309" s="154"/>
      <c r="K309" s="154"/>
      <c r="L309" s="160"/>
      <c r="M309" s="155"/>
    </row>
    <row r="310" spans="1:13" s="156" customFormat="1" ht="14.25" customHeight="1">
      <c r="A310" s="149"/>
      <c r="B310" s="149"/>
      <c r="C310" s="149"/>
      <c r="D310" s="150">
        <v>1</v>
      </c>
      <c r="E310" s="150"/>
      <c r="F310" s="151"/>
      <c r="G310" s="152"/>
      <c r="H310" s="152" t="s">
        <v>73</v>
      </c>
      <c r="I310" s="159"/>
      <c r="J310" s="154">
        <v>24000</v>
      </c>
      <c r="K310" s="154">
        <v>31550</v>
      </c>
      <c r="L310" s="160">
        <v>39788</v>
      </c>
      <c r="M310" s="155">
        <f>L310/K310*100</f>
        <v>126.1109350237718</v>
      </c>
    </row>
    <row r="311" spans="1:13" s="156" customFormat="1" ht="14.25" customHeight="1">
      <c r="A311" s="149"/>
      <c r="B311" s="149"/>
      <c r="C311" s="149"/>
      <c r="D311" s="150">
        <v>5</v>
      </c>
      <c r="E311" s="150"/>
      <c r="F311" s="151"/>
      <c r="G311" s="152"/>
      <c r="H311" s="156" t="s">
        <v>83</v>
      </c>
      <c r="I311" s="159"/>
      <c r="J311" s="154"/>
      <c r="K311" s="154"/>
      <c r="L311" s="160">
        <v>16</v>
      </c>
      <c r="M311" s="155"/>
    </row>
    <row r="312" spans="1:13" s="156" customFormat="1" ht="14.25" customHeight="1">
      <c r="A312" s="149"/>
      <c r="B312" s="149"/>
      <c r="C312" s="149"/>
      <c r="D312" s="150">
        <v>7</v>
      </c>
      <c r="E312" s="150"/>
      <c r="F312" s="151"/>
      <c r="G312" s="152"/>
      <c r="H312" s="152" t="s">
        <v>78</v>
      </c>
      <c r="I312" s="159"/>
      <c r="J312" s="154"/>
      <c r="K312" s="154">
        <v>3049</v>
      </c>
      <c r="L312" s="160">
        <v>3049</v>
      </c>
      <c r="M312" s="155">
        <f>L312/K312*100</f>
        <v>100</v>
      </c>
    </row>
    <row r="313" spans="1:13" s="156" customFormat="1" ht="14.25" customHeight="1">
      <c r="A313" s="149"/>
      <c r="B313" s="149"/>
      <c r="C313" s="149"/>
      <c r="D313" s="150"/>
      <c r="E313" s="150"/>
      <c r="F313" s="151"/>
      <c r="G313" s="152"/>
      <c r="H313" s="152"/>
      <c r="I313" s="159"/>
      <c r="J313" s="154"/>
      <c r="K313" s="154"/>
      <c r="L313" s="160"/>
      <c r="M313" s="155"/>
    </row>
    <row r="314" spans="1:13" s="156" customFormat="1" ht="14.25" customHeight="1">
      <c r="A314" s="149"/>
      <c r="B314" s="149"/>
      <c r="C314" s="149"/>
      <c r="D314" s="150"/>
      <c r="E314" s="150"/>
      <c r="F314" s="173" t="s">
        <v>79</v>
      </c>
      <c r="G314" s="174"/>
      <c r="H314" s="174"/>
      <c r="I314" s="175"/>
      <c r="J314" s="176">
        <f>SUM(J308:J313)</f>
        <v>24000</v>
      </c>
      <c r="K314" s="176">
        <f>SUM(K308:K313)</f>
        <v>34599</v>
      </c>
      <c r="L314" s="176">
        <f>SUM(L308:L313)</f>
        <v>42853</v>
      </c>
      <c r="M314" s="177">
        <f>L314/K314*100</f>
        <v>123.8561808144744</v>
      </c>
    </row>
    <row r="315" spans="1:13" s="156" customFormat="1" ht="14.25" customHeight="1">
      <c r="A315" s="149"/>
      <c r="B315" s="149"/>
      <c r="C315" s="149"/>
      <c r="D315" s="150"/>
      <c r="E315" s="150"/>
      <c r="F315" s="157"/>
      <c r="G315" s="158"/>
      <c r="H315" s="152"/>
      <c r="I315" s="159"/>
      <c r="J315" s="154"/>
      <c r="K315" s="154"/>
      <c r="L315" s="160"/>
      <c r="M315" s="155"/>
    </row>
    <row r="316" spans="1:13" s="156" customFormat="1" ht="14.25" customHeight="1">
      <c r="A316" s="149"/>
      <c r="B316" s="149">
        <v>20</v>
      </c>
      <c r="C316" s="149"/>
      <c r="D316" s="150"/>
      <c r="E316" s="150"/>
      <c r="F316" s="151"/>
      <c r="G316" s="158" t="s">
        <v>84</v>
      </c>
      <c r="H316" s="152"/>
      <c r="I316" s="159"/>
      <c r="J316" s="154"/>
      <c r="K316" s="154"/>
      <c r="L316" s="160"/>
      <c r="M316" s="155"/>
    </row>
    <row r="317" spans="1:13" s="156" customFormat="1" ht="14.25" customHeight="1">
      <c r="A317" s="149"/>
      <c r="B317" s="149"/>
      <c r="C317" s="149"/>
      <c r="D317" s="150">
        <v>2</v>
      </c>
      <c r="E317" s="150"/>
      <c r="F317" s="151"/>
      <c r="G317" s="152"/>
      <c r="H317" s="152" t="s">
        <v>13</v>
      </c>
      <c r="I317" s="159"/>
      <c r="J317" s="154"/>
      <c r="K317" s="154">
        <v>3402</v>
      </c>
      <c r="L317" s="160">
        <v>3402</v>
      </c>
      <c r="M317" s="155">
        <f>L317/K317*100</f>
        <v>100</v>
      </c>
    </row>
    <row r="318" spans="1:13" s="156" customFormat="1" ht="14.25" customHeight="1">
      <c r="A318" s="149"/>
      <c r="B318" s="149"/>
      <c r="C318" s="149"/>
      <c r="D318" s="150">
        <v>4</v>
      </c>
      <c r="E318" s="150"/>
      <c r="F318" s="151"/>
      <c r="G318" s="152"/>
      <c r="H318" s="152" t="s">
        <v>74</v>
      </c>
      <c r="I318" s="159"/>
      <c r="J318" s="154"/>
      <c r="K318" s="154">
        <v>681</v>
      </c>
      <c r="L318" s="160">
        <v>681</v>
      </c>
      <c r="M318" s="155">
        <f>L318/K318*100</f>
        <v>100</v>
      </c>
    </row>
    <row r="319" spans="1:13" s="156" customFormat="1" ht="14.25" customHeight="1">
      <c r="A319" s="149"/>
      <c r="B319" s="149"/>
      <c r="C319" s="149"/>
      <c r="D319" s="150"/>
      <c r="E319" s="150"/>
      <c r="F319" s="151"/>
      <c r="G319" s="152"/>
      <c r="H319" s="152"/>
      <c r="I319" s="159"/>
      <c r="J319" s="154"/>
      <c r="K319" s="154"/>
      <c r="L319" s="160"/>
      <c r="M319" s="155"/>
    </row>
    <row r="320" spans="1:13" s="156" customFormat="1" ht="14.25" customHeight="1">
      <c r="A320" s="149"/>
      <c r="B320" s="149"/>
      <c r="C320" s="149"/>
      <c r="D320" s="150"/>
      <c r="E320" s="150"/>
      <c r="F320" s="173" t="s">
        <v>79</v>
      </c>
      <c r="G320" s="174"/>
      <c r="H320" s="174"/>
      <c r="I320" s="175"/>
      <c r="J320" s="176">
        <f>SUM(J315:J319)</f>
        <v>0</v>
      </c>
      <c r="K320" s="176">
        <f>SUM(K315:K319)</f>
        <v>4083</v>
      </c>
      <c r="L320" s="176">
        <f>SUM(L315:L319)</f>
        <v>4083</v>
      </c>
      <c r="M320" s="177">
        <f>L320/K320*100</f>
        <v>100</v>
      </c>
    </row>
    <row r="321" spans="1:13" s="156" customFormat="1" ht="14.25" customHeight="1">
      <c r="A321" s="149"/>
      <c r="B321" s="149"/>
      <c r="C321" s="149"/>
      <c r="D321" s="150"/>
      <c r="E321" s="150"/>
      <c r="F321" s="157"/>
      <c r="G321" s="158"/>
      <c r="H321" s="152"/>
      <c r="I321" s="159"/>
      <c r="J321" s="154"/>
      <c r="K321" s="154"/>
      <c r="L321" s="160"/>
      <c r="M321" s="155"/>
    </row>
    <row r="322" spans="1:13" s="156" customFormat="1" ht="14.25" customHeight="1">
      <c r="A322" s="149"/>
      <c r="B322" s="149">
        <v>21</v>
      </c>
      <c r="C322" s="149"/>
      <c r="D322" s="150"/>
      <c r="E322" s="150"/>
      <c r="F322" s="151"/>
      <c r="G322" s="158" t="s">
        <v>85</v>
      </c>
      <c r="H322" s="152"/>
      <c r="I322" s="159"/>
      <c r="J322" s="154"/>
      <c r="K322" s="154"/>
      <c r="L322" s="160"/>
      <c r="M322" s="155"/>
    </row>
    <row r="323" spans="1:13" s="156" customFormat="1" ht="14.25" customHeight="1">
      <c r="A323" s="149"/>
      <c r="B323" s="149"/>
      <c r="C323" s="149"/>
      <c r="D323" s="150">
        <v>2</v>
      </c>
      <c r="E323" s="150"/>
      <c r="F323" s="151"/>
      <c r="G323" s="152"/>
      <c r="H323" s="152" t="s">
        <v>13</v>
      </c>
      <c r="I323" s="159"/>
      <c r="J323" s="154"/>
      <c r="K323" s="154">
        <v>3396</v>
      </c>
      <c r="L323" s="160">
        <v>3396</v>
      </c>
      <c r="M323" s="155">
        <f>L323/K323*100</f>
        <v>100</v>
      </c>
    </row>
    <row r="324" spans="1:13" s="156" customFormat="1" ht="14.25" customHeight="1">
      <c r="A324" s="149"/>
      <c r="B324" s="149"/>
      <c r="C324" s="149"/>
      <c r="D324" s="150">
        <v>4</v>
      </c>
      <c r="E324" s="150"/>
      <c r="F324" s="151"/>
      <c r="G324" s="152"/>
      <c r="H324" s="152" t="s">
        <v>74</v>
      </c>
      <c r="I324" s="159"/>
      <c r="J324" s="154"/>
      <c r="K324" s="154">
        <v>840</v>
      </c>
      <c r="L324" s="160">
        <v>840</v>
      </c>
      <c r="M324" s="155">
        <f>L324/K324*100</f>
        <v>100</v>
      </c>
    </row>
    <row r="325" spans="1:13" s="156" customFormat="1" ht="14.25" customHeight="1">
      <c r="A325" s="149"/>
      <c r="B325" s="149"/>
      <c r="C325" s="149"/>
      <c r="D325" s="150"/>
      <c r="E325" s="150"/>
      <c r="F325" s="151"/>
      <c r="G325" s="152"/>
      <c r="H325" s="152"/>
      <c r="I325" s="159"/>
      <c r="J325" s="154"/>
      <c r="K325" s="154"/>
      <c r="L325" s="160"/>
      <c r="M325" s="155"/>
    </row>
    <row r="326" spans="1:13" s="156" customFormat="1" ht="14.25" customHeight="1">
      <c r="A326" s="149"/>
      <c r="B326" s="149"/>
      <c r="C326" s="149"/>
      <c r="D326" s="150"/>
      <c r="E326" s="150"/>
      <c r="F326" s="173" t="s">
        <v>79</v>
      </c>
      <c r="G326" s="174"/>
      <c r="H326" s="174"/>
      <c r="I326" s="175"/>
      <c r="J326" s="176">
        <f>SUM(J321:J325)</f>
        <v>0</v>
      </c>
      <c r="K326" s="176">
        <f>SUM(K321:K325)</f>
        <v>4236</v>
      </c>
      <c r="L326" s="176">
        <f>SUM(L321:L325)</f>
        <v>4236</v>
      </c>
      <c r="M326" s="177">
        <f>L326/K326*100</f>
        <v>100</v>
      </c>
    </row>
    <row r="327" spans="1:13" s="156" customFormat="1" ht="14.25" customHeight="1">
      <c r="A327" s="149"/>
      <c r="B327" s="149"/>
      <c r="C327" s="149"/>
      <c r="D327" s="150"/>
      <c r="E327" s="150"/>
      <c r="F327" s="151"/>
      <c r="G327" s="152"/>
      <c r="H327" s="152"/>
      <c r="I327" s="166"/>
      <c r="J327" s="181"/>
      <c r="K327" s="181"/>
      <c r="L327" s="181"/>
      <c r="M327" s="182"/>
    </row>
    <row r="328" spans="1:13" s="156" customFormat="1" ht="14.25" customHeight="1">
      <c r="A328" s="149">
        <v>18</v>
      </c>
      <c r="B328" s="149"/>
      <c r="C328" s="149">
        <v>1</v>
      </c>
      <c r="D328" s="150"/>
      <c r="E328" s="150"/>
      <c r="F328" s="157" t="s">
        <v>1461</v>
      </c>
      <c r="G328" s="158"/>
      <c r="H328" s="158"/>
      <c r="I328" s="152"/>
      <c r="J328" s="188"/>
      <c r="K328" s="188"/>
      <c r="L328" s="189"/>
      <c r="M328" s="155"/>
    </row>
    <row r="329" spans="1:13" s="156" customFormat="1" ht="14.25" customHeight="1">
      <c r="A329" s="149"/>
      <c r="B329" s="149"/>
      <c r="C329" s="149"/>
      <c r="D329" s="150"/>
      <c r="E329" s="150"/>
      <c r="F329" s="157" t="s">
        <v>86</v>
      </c>
      <c r="G329" s="158"/>
      <c r="H329" s="158"/>
      <c r="I329" s="152"/>
      <c r="J329" s="190"/>
      <c r="K329" s="190"/>
      <c r="L329" s="191"/>
      <c r="M329" s="155"/>
    </row>
    <row r="330" spans="1:13" s="156" customFormat="1" ht="14.25" customHeight="1">
      <c r="A330" s="149"/>
      <c r="B330" s="149"/>
      <c r="C330" s="149"/>
      <c r="D330" s="150">
        <v>1</v>
      </c>
      <c r="E330" s="150"/>
      <c r="F330" s="192"/>
      <c r="G330" s="158"/>
      <c r="H330" s="152" t="s">
        <v>73</v>
      </c>
      <c r="I330" s="152"/>
      <c r="J330" s="160">
        <f>J310+J303+J294+J286+J278+J270+J263+J254+J247+J240+J234+J226+J219+J212+J205+J198+J190+J183+J174</f>
        <v>104692</v>
      </c>
      <c r="K330" s="160">
        <f>K310+K303+K294+K286+K278+K270+K263+K254+K247+K240+K234+K226+K219+K212+K205+K198+K190+K183+K174</f>
        <v>112242</v>
      </c>
      <c r="L330" s="160">
        <v>116180</v>
      </c>
      <c r="M330" s="155">
        <f aca="true" t="shared" si="1" ref="M330:M335">L330/K330*100</f>
        <v>103.50849058284777</v>
      </c>
    </row>
    <row r="331" spans="1:13" s="156" customFormat="1" ht="15" customHeight="1">
      <c r="A331" s="149"/>
      <c r="B331" s="149"/>
      <c r="C331" s="149"/>
      <c r="D331" s="150">
        <v>2</v>
      </c>
      <c r="E331" s="150"/>
      <c r="F331" s="151"/>
      <c r="G331" s="152"/>
      <c r="H331" s="152" t="s">
        <v>13</v>
      </c>
      <c r="I331" s="159"/>
      <c r="J331" s="160">
        <f>J271+J264+J241</f>
        <v>0</v>
      </c>
      <c r="K331" s="160">
        <v>7850</v>
      </c>
      <c r="L331" s="160">
        <v>7851</v>
      </c>
      <c r="M331" s="155">
        <f t="shared" si="1"/>
        <v>100.0127388535032</v>
      </c>
    </row>
    <row r="332" spans="1:13" s="156" customFormat="1" ht="15" customHeight="1">
      <c r="A332" s="149"/>
      <c r="B332" s="149"/>
      <c r="C332" s="149"/>
      <c r="D332" s="150">
        <v>4</v>
      </c>
      <c r="E332" s="150"/>
      <c r="F332" s="151"/>
      <c r="G332" s="152"/>
      <c r="H332" s="152" t="s">
        <v>74</v>
      </c>
      <c r="I332" s="159"/>
      <c r="J332" s="160"/>
      <c r="K332" s="160">
        <v>2021</v>
      </c>
      <c r="L332" s="160">
        <v>2021</v>
      </c>
      <c r="M332" s="155">
        <f t="shared" si="1"/>
        <v>100</v>
      </c>
    </row>
    <row r="333" spans="1:13" s="156" customFormat="1" ht="15" customHeight="1">
      <c r="A333" s="149"/>
      <c r="B333" s="149"/>
      <c r="C333" s="149"/>
      <c r="D333" s="150">
        <v>5</v>
      </c>
      <c r="E333" s="150"/>
      <c r="F333" s="151"/>
      <c r="G333" s="152"/>
      <c r="H333" s="156" t="s">
        <v>83</v>
      </c>
      <c r="I333" s="159"/>
      <c r="J333" s="160">
        <f>J311</f>
        <v>0</v>
      </c>
      <c r="K333" s="160">
        <f>K311</f>
        <v>0</v>
      </c>
      <c r="L333" s="160">
        <v>16</v>
      </c>
      <c r="M333" s="155"/>
    </row>
    <row r="334" spans="1:13" s="156" customFormat="1" ht="15" customHeight="1">
      <c r="A334" s="149"/>
      <c r="B334" s="149"/>
      <c r="C334" s="149"/>
      <c r="D334" s="150">
        <v>6</v>
      </c>
      <c r="E334" s="150"/>
      <c r="F334" s="151"/>
      <c r="G334" s="152"/>
      <c r="H334" s="152" t="s">
        <v>75</v>
      </c>
      <c r="I334" s="159"/>
      <c r="J334" s="160">
        <f>J304+J297+J288+J280+J272+J265+J257+J248+J242+J235+J228+J221+J214+J207+J200+J192+J185+J177</f>
        <v>0</v>
      </c>
      <c r="K334" s="160">
        <f>K304+K297+K288+K280+K272+K265+K257+K248+K242+K235+K228+K221+K214+K207+K200+K192+K185+K177</f>
        <v>15889</v>
      </c>
      <c r="L334" s="160">
        <v>15889</v>
      </c>
      <c r="M334" s="155">
        <f t="shared" si="1"/>
        <v>100</v>
      </c>
    </row>
    <row r="335" spans="1:13" s="156" customFormat="1" ht="15" customHeight="1">
      <c r="A335" s="149"/>
      <c r="B335" s="149"/>
      <c r="C335" s="149"/>
      <c r="D335" s="150">
        <v>7</v>
      </c>
      <c r="E335" s="150"/>
      <c r="F335" s="151"/>
      <c r="G335" s="152"/>
      <c r="H335" s="152" t="s">
        <v>78</v>
      </c>
      <c r="I335" s="159"/>
      <c r="J335" s="160">
        <f>J312+J289+J281+J273+J178</f>
        <v>0</v>
      </c>
      <c r="K335" s="160">
        <f>K312+K305+K298+K289+K281+K273+K258+K249+K229+K193+K178</f>
        <v>5580</v>
      </c>
      <c r="L335" s="160">
        <v>5580</v>
      </c>
      <c r="M335" s="155">
        <f t="shared" si="1"/>
        <v>100</v>
      </c>
    </row>
    <row r="336" spans="1:13" s="156" customFormat="1" ht="15" customHeight="1">
      <c r="A336" s="149"/>
      <c r="B336" s="149"/>
      <c r="C336" s="149"/>
      <c r="D336" s="150"/>
      <c r="E336" s="150"/>
      <c r="F336" s="192"/>
      <c r="G336" s="158"/>
      <c r="H336" s="158"/>
      <c r="I336" s="152"/>
      <c r="J336" s="190"/>
      <c r="K336" s="190"/>
      <c r="L336" s="191"/>
      <c r="M336" s="193"/>
    </row>
    <row r="337" spans="1:13" s="156" customFormat="1" ht="15" customHeight="1">
      <c r="A337" s="149"/>
      <c r="B337" s="149"/>
      <c r="C337" s="149"/>
      <c r="D337" s="150"/>
      <c r="E337" s="150"/>
      <c r="F337" s="161" t="s">
        <v>76</v>
      </c>
      <c r="G337" s="162"/>
      <c r="H337" s="162"/>
      <c r="I337" s="163"/>
      <c r="J337" s="164">
        <f>SUM(J330:J336)</f>
        <v>104692</v>
      </c>
      <c r="K337" s="164">
        <f>SUM(K330:K336)</f>
        <v>143582</v>
      </c>
      <c r="L337" s="164">
        <f>SUM(L330:L336)</f>
        <v>147537</v>
      </c>
      <c r="M337" s="165">
        <f>L337/K337*100</f>
        <v>102.75452354751988</v>
      </c>
    </row>
    <row r="338" spans="1:13" s="156" customFormat="1" ht="14.25" customHeight="1">
      <c r="A338" s="149"/>
      <c r="B338" s="149"/>
      <c r="C338" s="149"/>
      <c r="D338" s="150"/>
      <c r="E338" s="150"/>
      <c r="F338" s="151"/>
      <c r="G338" s="152"/>
      <c r="H338" s="152"/>
      <c r="I338" s="166"/>
      <c r="J338" s="154"/>
      <c r="K338" s="154"/>
      <c r="L338" s="160"/>
      <c r="M338" s="155"/>
    </row>
    <row r="339" spans="1:13" s="156" customFormat="1" ht="14.25" customHeight="1">
      <c r="A339" s="149">
        <v>19</v>
      </c>
      <c r="B339" s="149"/>
      <c r="C339" s="149">
        <v>1</v>
      </c>
      <c r="D339" s="150"/>
      <c r="E339" s="150"/>
      <c r="F339" s="157" t="s">
        <v>1481</v>
      </c>
      <c r="G339" s="158"/>
      <c r="H339" s="152"/>
      <c r="I339" s="159"/>
      <c r="J339" s="154"/>
      <c r="K339" s="154"/>
      <c r="L339" s="160"/>
      <c r="M339" s="155"/>
    </row>
    <row r="340" spans="1:13" s="156" customFormat="1" ht="14.25" customHeight="1">
      <c r="A340" s="149"/>
      <c r="B340" s="149"/>
      <c r="C340" s="149"/>
      <c r="D340" s="150">
        <v>1</v>
      </c>
      <c r="E340" s="150"/>
      <c r="F340" s="151"/>
      <c r="G340" s="152"/>
      <c r="H340" s="152" t="s">
        <v>73</v>
      </c>
      <c r="I340" s="159"/>
      <c r="J340" s="154">
        <v>12500</v>
      </c>
      <c r="K340" s="154">
        <v>14406</v>
      </c>
      <c r="L340" s="160">
        <v>14443</v>
      </c>
      <c r="M340" s="155">
        <f>L340/K340*100</f>
        <v>100.2568374288491</v>
      </c>
    </row>
    <row r="341" spans="1:13" s="156" customFormat="1" ht="14.25" customHeight="1">
      <c r="A341" s="149"/>
      <c r="B341" s="149"/>
      <c r="C341" s="149"/>
      <c r="D341" s="150">
        <v>2</v>
      </c>
      <c r="E341" s="150"/>
      <c r="F341" s="151"/>
      <c r="G341" s="152"/>
      <c r="H341" s="152" t="s">
        <v>13</v>
      </c>
      <c r="I341" s="159"/>
      <c r="J341" s="154">
        <v>2000</v>
      </c>
      <c r="K341" s="154">
        <v>3927</v>
      </c>
      <c r="L341" s="160">
        <v>3927</v>
      </c>
      <c r="M341" s="155">
        <f>L341/K341*100</f>
        <v>100</v>
      </c>
    </row>
    <row r="342" spans="1:13" s="156" customFormat="1" ht="14.25" customHeight="1">
      <c r="A342" s="149"/>
      <c r="B342" s="149"/>
      <c r="C342" s="149"/>
      <c r="D342" s="150">
        <v>6</v>
      </c>
      <c r="E342" s="150"/>
      <c r="F342" s="151"/>
      <c r="G342" s="152"/>
      <c r="H342" s="152" t="s">
        <v>75</v>
      </c>
      <c r="I342" s="159"/>
      <c r="J342" s="154"/>
      <c r="K342" s="154">
        <v>2052</v>
      </c>
      <c r="L342" s="160">
        <v>2052</v>
      </c>
      <c r="M342" s="155">
        <f>L342/K342*100</f>
        <v>100</v>
      </c>
    </row>
    <row r="343" spans="1:13" s="156" customFormat="1" ht="14.25" customHeight="1">
      <c r="A343" s="149"/>
      <c r="B343" s="149"/>
      <c r="C343" s="149"/>
      <c r="D343" s="150"/>
      <c r="E343" s="150"/>
      <c r="F343" s="151"/>
      <c r="G343" s="152"/>
      <c r="H343" s="152"/>
      <c r="I343" s="159"/>
      <c r="J343" s="154"/>
      <c r="K343" s="154"/>
      <c r="L343" s="160"/>
      <c r="M343" s="155"/>
    </row>
    <row r="344" spans="1:13" s="156" customFormat="1" ht="14.25" customHeight="1">
      <c r="A344" s="149"/>
      <c r="B344" s="149"/>
      <c r="C344" s="149"/>
      <c r="D344" s="150"/>
      <c r="E344" s="150"/>
      <c r="F344" s="161" t="s">
        <v>76</v>
      </c>
      <c r="G344" s="162"/>
      <c r="H344" s="162"/>
      <c r="I344" s="163"/>
      <c r="J344" s="164">
        <f>SUM(J338:J343)</f>
        <v>14500</v>
      </c>
      <c r="K344" s="164">
        <f>SUM(K338:K343)</f>
        <v>20385</v>
      </c>
      <c r="L344" s="164">
        <f>SUM(L338:L343)</f>
        <v>20422</v>
      </c>
      <c r="M344" s="165">
        <f>L344/K344*100</f>
        <v>100.18150600932059</v>
      </c>
    </row>
    <row r="345" spans="1:13" s="156" customFormat="1" ht="14.25" customHeight="1">
      <c r="A345" s="149"/>
      <c r="B345" s="149"/>
      <c r="C345" s="149"/>
      <c r="D345" s="150"/>
      <c r="E345" s="150"/>
      <c r="F345" s="157"/>
      <c r="G345" s="152"/>
      <c r="H345" s="152"/>
      <c r="I345" s="166"/>
      <c r="J345" s="181"/>
      <c r="K345" s="181"/>
      <c r="L345" s="181"/>
      <c r="M345" s="182"/>
    </row>
    <row r="346" spans="1:13" s="156" customFormat="1" ht="14.25" customHeight="1">
      <c r="A346" s="149">
        <v>20</v>
      </c>
      <c r="B346" s="149"/>
      <c r="C346" s="149">
        <v>1</v>
      </c>
      <c r="D346" s="150"/>
      <c r="E346" s="150"/>
      <c r="F346" s="157" t="s">
        <v>1478</v>
      </c>
      <c r="G346" s="152"/>
      <c r="H346" s="152"/>
      <c r="I346" s="166"/>
      <c r="J346" s="181"/>
      <c r="K346" s="181"/>
      <c r="L346" s="181"/>
      <c r="M346" s="155"/>
    </row>
    <row r="347" spans="1:13" s="156" customFormat="1" ht="14.25" customHeight="1">
      <c r="A347" s="149"/>
      <c r="B347" s="149"/>
      <c r="C347" s="149"/>
      <c r="D347" s="150">
        <v>1</v>
      </c>
      <c r="E347" s="150"/>
      <c r="F347" s="151"/>
      <c r="G347" s="152"/>
      <c r="H347" s="152" t="s">
        <v>73</v>
      </c>
      <c r="I347" s="159"/>
      <c r="J347" s="154">
        <v>11513</v>
      </c>
      <c r="K347" s="154">
        <v>15489</v>
      </c>
      <c r="L347" s="160">
        <v>15488</v>
      </c>
      <c r="M347" s="155">
        <f>L347/K347*100</f>
        <v>99.99354380528118</v>
      </c>
    </row>
    <row r="348" spans="1:13" s="156" customFormat="1" ht="14.25" customHeight="1">
      <c r="A348" s="149"/>
      <c r="B348" s="149"/>
      <c r="C348" s="149"/>
      <c r="D348" s="150">
        <v>2</v>
      </c>
      <c r="E348" s="150"/>
      <c r="F348" s="151"/>
      <c r="G348" s="152"/>
      <c r="H348" s="152" t="s">
        <v>13</v>
      </c>
      <c r="I348" s="159"/>
      <c r="J348" s="154"/>
      <c r="K348" s="154">
        <v>8498</v>
      </c>
      <c r="L348" s="160">
        <v>8498</v>
      </c>
      <c r="M348" s="155">
        <f>L348/K348*100</f>
        <v>100</v>
      </c>
    </row>
    <row r="349" spans="1:13" s="156" customFormat="1" ht="14.25" customHeight="1">
      <c r="A349" s="149"/>
      <c r="B349" s="149"/>
      <c r="C349" s="149"/>
      <c r="D349" s="150">
        <v>4</v>
      </c>
      <c r="E349" s="150"/>
      <c r="F349" s="151"/>
      <c r="G349" s="152"/>
      <c r="H349" s="156" t="s">
        <v>87</v>
      </c>
      <c r="I349" s="159"/>
      <c r="J349" s="154"/>
      <c r="K349" s="154">
        <v>4945</v>
      </c>
      <c r="L349" s="160">
        <v>4945</v>
      </c>
      <c r="M349" s="155">
        <f>L349/K349*100</f>
        <v>100</v>
      </c>
    </row>
    <row r="350" spans="1:13" s="156" customFormat="1" ht="14.25" customHeight="1">
      <c r="A350" s="149"/>
      <c r="B350" s="149"/>
      <c r="C350" s="149"/>
      <c r="D350" s="150">
        <v>5</v>
      </c>
      <c r="E350" s="150"/>
      <c r="F350" s="151"/>
      <c r="G350" s="152"/>
      <c r="H350" s="156" t="s">
        <v>83</v>
      </c>
      <c r="I350" s="159"/>
      <c r="J350" s="154"/>
      <c r="K350" s="154">
        <v>23</v>
      </c>
      <c r="L350" s="160">
        <v>23</v>
      </c>
      <c r="M350" s="155">
        <f>L350/K350*100</f>
        <v>100</v>
      </c>
    </row>
    <row r="351" spans="1:13" s="156" customFormat="1" ht="14.25" customHeight="1">
      <c r="A351" s="149"/>
      <c r="B351" s="149"/>
      <c r="C351" s="149"/>
      <c r="D351" s="150">
        <v>6</v>
      </c>
      <c r="E351" s="150"/>
      <c r="F351" s="151"/>
      <c r="G351" s="152"/>
      <c r="H351" s="152" t="s">
        <v>75</v>
      </c>
      <c r="I351" s="159"/>
      <c r="J351" s="154"/>
      <c r="K351" s="154">
        <v>5331</v>
      </c>
      <c r="L351" s="160">
        <v>5331</v>
      </c>
      <c r="M351" s="155">
        <f>L351/K351*100</f>
        <v>100</v>
      </c>
    </row>
    <row r="352" spans="1:13" s="156" customFormat="1" ht="14.25" customHeight="1">
      <c r="A352" s="149"/>
      <c r="B352" s="149"/>
      <c r="C352" s="149"/>
      <c r="D352" s="150"/>
      <c r="E352" s="150"/>
      <c r="F352" s="157"/>
      <c r="G352" s="152"/>
      <c r="H352" s="152"/>
      <c r="I352" s="166"/>
      <c r="J352" s="181"/>
      <c r="K352" s="181"/>
      <c r="L352" s="181"/>
      <c r="M352" s="155"/>
    </row>
    <row r="353" spans="1:13" s="156" customFormat="1" ht="14.25" customHeight="1">
      <c r="A353" s="149"/>
      <c r="B353" s="149"/>
      <c r="C353" s="149"/>
      <c r="D353" s="150"/>
      <c r="E353" s="150"/>
      <c r="F353" s="161" t="s">
        <v>76</v>
      </c>
      <c r="G353" s="162"/>
      <c r="H353" s="162"/>
      <c r="I353" s="163"/>
      <c r="J353" s="164">
        <f>SUM(J345:J352)</f>
        <v>11513</v>
      </c>
      <c r="K353" s="164">
        <f>SUM(K345:K352)</f>
        <v>34286</v>
      </c>
      <c r="L353" s="164">
        <f>SUM(L345:L352)</f>
        <v>34285</v>
      </c>
      <c r="M353" s="165">
        <f>L353/K353*100</f>
        <v>99.99708335763869</v>
      </c>
    </row>
    <row r="354" spans="1:13" s="156" customFormat="1" ht="13.5" customHeight="1">
      <c r="A354" s="149"/>
      <c r="B354" s="149"/>
      <c r="C354" s="149"/>
      <c r="D354" s="150"/>
      <c r="E354" s="150"/>
      <c r="F354" s="167"/>
      <c r="G354" s="169"/>
      <c r="H354" s="169"/>
      <c r="I354" s="170"/>
      <c r="J354" s="171"/>
      <c r="K354" s="171"/>
      <c r="L354" s="171"/>
      <c r="M354" s="172"/>
    </row>
    <row r="355" spans="1:13" s="156" customFormat="1" ht="13.5" customHeight="1">
      <c r="A355" s="149">
        <v>21</v>
      </c>
      <c r="B355" s="149"/>
      <c r="C355" s="149">
        <v>1</v>
      </c>
      <c r="D355" s="150"/>
      <c r="E355" s="150"/>
      <c r="F355" s="157" t="s">
        <v>88</v>
      </c>
      <c r="G355" s="158"/>
      <c r="H355" s="152"/>
      <c r="I355" s="159"/>
      <c r="J355" s="154"/>
      <c r="K355" s="154"/>
      <c r="L355" s="160"/>
      <c r="M355" s="155"/>
    </row>
    <row r="356" spans="1:13" s="156" customFormat="1" ht="13.5" customHeight="1">
      <c r="A356" s="149"/>
      <c r="B356" s="149"/>
      <c r="C356" s="149"/>
      <c r="D356" s="150">
        <v>1</v>
      </c>
      <c r="E356" s="150"/>
      <c r="F356" s="151"/>
      <c r="G356" s="152"/>
      <c r="H356" s="152" t="s">
        <v>73</v>
      </c>
      <c r="I356" s="159"/>
      <c r="J356" s="154">
        <v>41586</v>
      </c>
      <c r="K356" s="154">
        <v>43369</v>
      </c>
      <c r="L356" s="160">
        <v>43369</v>
      </c>
      <c r="M356" s="155">
        <f>L356/K356*100</f>
        <v>100</v>
      </c>
    </row>
    <row r="357" spans="1:13" s="156" customFormat="1" ht="13.5" customHeight="1">
      <c r="A357" s="149"/>
      <c r="B357" s="149"/>
      <c r="C357" s="149"/>
      <c r="D357" s="150">
        <v>2</v>
      </c>
      <c r="E357" s="150"/>
      <c r="F357" s="151"/>
      <c r="G357" s="152"/>
      <c r="H357" s="152" t="s">
        <v>13</v>
      </c>
      <c r="I357" s="159"/>
      <c r="J357" s="154"/>
      <c r="K357" s="154">
        <v>3619</v>
      </c>
      <c r="L357" s="160">
        <v>3619</v>
      </c>
      <c r="M357" s="155">
        <f>L357/K357*100</f>
        <v>100</v>
      </c>
    </row>
    <row r="358" spans="1:13" s="156" customFormat="1" ht="13.5" customHeight="1">
      <c r="A358" s="149"/>
      <c r="B358" s="149"/>
      <c r="C358" s="149"/>
      <c r="D358" s="670">
        <v>3</v>
      </c>
      <c r="E358" s="150"/>
      <c r="F358" s="151"/>
      <c r="G358" s="152"/>
      <c r="H358" s="152" t="s">
        <v>89</v>
      </c>
      <c r="I358" s="159"/>
      <c r="J358" s="671">
        <v>161411</v>
      </c>
      <c r="K358" s="671">
        <v>187587</v>
      </c>
      <c r="L358" s="671">
        <v>187587</v>
      </c>
      <c r="M358" s="155">
        <f>L358/K358*100</f>
        <v>100</v>
      </c>
    </row>
    <row r="359" spans="1:13" s="156" customFormat="1" ht="13.5" customHeight="1">
      <c r="A359" s="149"/>
      <c r="B359" s="149"/>
      <c r="C359" s="149"/>
      <c r="D359" s="670"/>
      <c r="E359" s="150"/>
      <c r="F359" s="151"/>
      <c r="G359" s="152"/>
      <c r="H359" s="152" t="s">
        <v>90</v>
      </c>
      <c r="I359" s="159"/>
      <c r="J359" s="671"/>
      <c r="K359" s="671"/>
      <c r="L359" s="671"/>
      <c r="M359" s="155"/>
    </row>
    <row r="360" spans="1:13" s="156" customFormat="1" ht="13.5" customHeight="1">
      <c r="A360" s="149"/>
      <c r="B360" s="149"/>
      <c r="C360" s="149"/>
      <c r="D360" s="150">
        <v>6</v>
      </c>
      <c r="E360" s="150"/>
      <c r="F360" s="151"/>
      <c r="G360" s="152"/>
      <c r="H360" s="152" t="s">
        <v>75</v>
      </c>
      <c r="I360" s="159"/>
      <c r="J360" s="154"/>
      <c r="K360" s="154">
        <v>16350</v>
      </c>
      <c r="L360" s="160">
        <v>16350</v>
      </c>
      <c r="M360" s="155">
        <f>L360/K360*100</f>
        <v>100</v>
      </c>
    </row>
    <row r="361" spans="1:13" s="156" customFormat="1" ht="9.75" customHeight="1">
      <c r="A361" s="149"/>
      <c r="B361" s="149"/>
      <c r="C361" s="149"/>
      <c r="D361" s="150"/>
      <c r="E361" s="150"/>
      <c r="F361" s="151"/>
      <c r="G361" s="152"/>
      <c r="H361" s="152"/>
      <c r="I361" s="159"/>
      <c r="J361" s="154"/>
      <c r="K361" s="154"/>
      <c r="L361" s="160"/>
      <c r="M361" s="155"/>
    </row>
    <row r="362" spans="1:13" s="156" customFormat="1" ht="13.5" customHeight="1">
      <c r="A362" s="149"/>
      <c r="B362" s="149"/>
      <c r="C362" s="149"/>
      <c r="D362" s="150"/>
      <c r="E362" s="150"/>
      <c r="F362" s="161" t="s">
        <v>76</v>
      </c>
      <c r="G362" s="162"/>
      <c r="H362" s="162"/>
      <c r="I362" s="163"/>
      <c r="J362" s="164">
        <f>SUM(J355:J361)</f>
        <v>202997</v>
      </c>
      <c r="K362" s="164">
        <f>SUM(K355:K361)</f>
        <v>250925</v>
      </c>
      <c r="L362" s="164">
        <f>SUM(L355:L361)</f>
        <v>250925</v>
      </c>
      <c r="M362" s="165">
        <f>L362/K362*100</f>
        <v>100</v>
      </c>
    </row>
    <row r="363" spans="1:13" s="156" customFormat="1" ht="12" customHeight="1">
      <c r="A363" s="149"/>
      <c r="B363" s="149"/>
      <c r="C363" s="149"/>
      <c r="D363" s="150"/>
      <c r="E363" s="150"/>
      <c r="F363" s="151"/>
      <c r="G363" s="152"/>
      <c r="H363" s="152"/>
      <c r="I363" s="166"/>
      <c r="J363" s="181"/>
      <c r="K363" s="181"/>
      <c r="L363" s="183"/>
      <c r="M363" s="182"/>
    </row>
    <row r="364" spans="1:13" s="156" customFormat="1" ht="12" customHeight="1">
      <c r="A364" s="149">
        <v>22</v>
      </c>
      <c r="B364" s="149"/>
      <c r="C364" s="149">
        <v>1</v>
      </c>
      <c r="D364" s="150"/>
      <c r="E364" s="150"/>
      <c r="F364" s="157" t="s">
        <v>1482</v>
      </c>
      <c r="G364" s="158"/>
      <c r="H364" s="152"/>
      <c r="I364" s="159"/>
      <c r="J364" s="154"/>
      <c r="K364" s="154"/>
      <c r="L364" s="160"/>
      <c r="M364" s="155"/>
    </row>
    <row r="365" spans="1:13" s="156" customFormat="1" ht="12" customHeight="1">
      <c r="A365" s="149"/>
      <c r="B365" s="149"/>
      <c r="C365" s="149"/>
      <c r="D365" s="150">
        <v>1</v>
      </c>
      <c r="E365" s="150"/>
      <c r="F365" s="151"/>
      <c r="G365" s="152"/>
      <c r="H365" s="152" t="s">
        <v>73</v>
      </c>
      <c r="I365" s="159"/>
      <c r="J365" s="154">
        <v>45166</v>
      </c>
      <c r="K365" s="154">
        <v>45234</v>
      </c>
      <c r="L365" s="160">
        <v>45233</v>
      </c>
      <c r="M365" s="155">
        <f aca="true" t="shared" si="2" ref="M365:M370">L365/K365*100</f>
        <v>99.9977892735553</v>
      </c>
    </row>
    <row r="366" spans="1:13" s="156" customFormat="1" ht="12" customHeight="1">
      <c r="A366" s="149"/>
      <c r="B366" s="149"/>
      <c r="C366" s="149"/>
      <c r="D366" s="150">
        <v>2</v>
      </c>
      <c r="E366" s="150"/>
      <c r="F366" s="151"/>
      <c r="G366" s="152"/>
      <c r="H366" s="152" t="s">
        <v>13</v>
      </c>
      <c r="I366" s="159"/>
      <c r="J366" s="154"/>
      <c r="K366" s="154">
        <v>10840</v>
      </c>
      <c r="L366" s="160">
        <v>10840</v>
      </c>
      <c r="M366" s="155">
        <f t="shared" si="2"/>
        <v>100</v>
      </c>
    </row>
    <row r="367" spans="1:13" s="156" customFormat="1" ht="12" customHeight="1">
      <c r="A367" s="149"/>
      <c r="B367" s="149"/>
      <c r="C367" s="149"/>
      <c r="D367" s="670">
        <v>3</v>
      </c>
      <c r="E367" s="150"/>
      <c r="F367" s="151"/>
      <c r="G367" s="152"/>
      <c r="H367" s="152" t="s">
        <v>89</v>
      </c>
      <c r="I367" s="159"/>
      <c r="J367" s="671">
        <v>5656</v>
      </c>
      <c r="K367" s="671">
        <v>2555</v>
      </c>
      <c r="L367" s="671">
        <v>2555</v>
      </c>
      <c r="M367" s="155">
        <f t="shared" si="2"/>
        <v>100</v>
      </c>
    </row>
    <row r="368" spans="1:13" s="156" customFormat="1" ht="12" customHeight="1">
      <c r="A368" s="149"/>
      <c r="B368" s="149"/>
      <c r="C368" s="149"/>
      <c r="D368" s="670"/>
      <c r="E368" s="150"/>
      <c r="F368" s="151"/>
      <c r="G368" s="152"/>
      <c r="H368" s="152" t="s">
        <v>90</v>
      </c>
      <c r="I368" s="159"/>
      <c r="J368" s="671"/>
      <c r="K368" s="671"/>
      <c r="L368" s="671"/>
      <c r="M368" s="155"/>
    </row>
    <row r="369" spans="1:13" s="156" customFormat="1" ht="12" customHeight="1">
      <c r="A369" s="149"/>
      <c r="B369" s="149"/>
      <c r="C369" s="149"/>
      <c r="D369" s="150">
        <v>4</v>
      </c>
      <c r="E369" s="150"/>
      <c r="F369" s="151"/>
      <c r="G369" s="152"/>
      <c r="H369" s="156" t="s">
        <v>87</v>
      </c>
      <c r="I369" s="159"/>
      <c r="J369" s="154"/>
      <c r="K369" s="154">
        <v>5660</v>
      </c>
      <c r="L369" s="154">
        <v>5660</v>
      </c>
      <c r="M369" s="155">
        <f t="shared" si="2"/>
        <v>100</v>
      </c>
    </row>
    <row r="370" spans="1:13" s="156" customFormat="1" ht="12" customHeight="1">
      <c r="A370" s="149"/>
      <c r="B370" s="149"/>
      <c r="C370" s="149"/>
      <c r="D370" s="150">
        <v>6</v>
      </c>
      <c r="E370" s="150"/>
      <c r="F370" s="151"/>
      <c r="G370" s="152"/>
      <c r="H370" s="152" t="s">
        <v>75</v>
      </c>
      <c r="I370" s="159"/>
      <c r="J370" s="154"/>
      <c r="K370" s="154">
        <v>8072</v>
      </c>
      <c r="L370" s="160">
        <v>8072</v>
      </c>
      <c r="M370" s="155">
        <f t="shared" si="2"/>
        <v>100</v>
      </c>
    </row>
    <row r="371" spans="1:13" s="156" customFormat="1" ht="12" customHeight="1">
      <c r="A371" s="149"/>
      <c r="B371" s="149"/>
      <c r="C371" s="149"/>
      <c r="D371" s="150"/>
      <c r="E371" s="150"/>
      <c r="F371" s="152"/>
      <c r="G371" s="152"/>
      <c r="H371" s="152"/>
      <c r="I371" s="159"/>
      <c r="J371" s="154"/>
      <c r="K371" s="154"/>
      <c r="L371" s="160"/>
      <c r="M371" s="155"/>
    </row>
    <row r="372" spans="1:13" s="156" customFormat="1" ht="12" customHeight="1">
      <c r="A372" s="149"/>
      <c r="B372" s="149"/>
      <c r="C372" s="149"/>
      <c r="D372" s="150"/>
      <c r="E372" s="150"/>
      <c r="F372" s="161" t="s">
        <v>76</v>
      </c>
      <c r="G372" s="162"/>
      <c r="H372" s="162"/>
      <c r="I372" s="163"/>
      <c r="J372" s="164">
        <f>SUM(J365:J370)</f>
        <v>50822</v>
      </c>
      <c r="K372" s="164">
        <f>SUM(K365:K370)</f>
        <v>72361</v>
      </c>
      <c r="L372" s="164">
        <f>SUM(L365:L370)</f>
        <v>72360</v>
      </c>
      <c r="M372" s="165">
        <f>L372/K372*100</f>
        <v>99.99861804010447</v>
      </c>
    </row>
    <row r="373" spans="1:13" s="156" customFormat="1" ht="14.25" customHeight="1">
      <c r="A373" s="149"/>
      <c r="B373" s="149"/>
      <c r="C373" s="149"/>
      <c r="D373" s="150"/>
      <c r="E373" s="150"/>
      <c r="F373" s="167"/>
      <c r="G373" s="169"/>
      <c r="H373" s="169"/>
      <c r="I373" s="170"/>
      <c r="J373" s="171"/>
      <c r="K373" s="171"/>
      <c r="L373" s="171"/>
      <c r="M373" s="172"/>
    </row>
    <row r="374" spans="1:13" s="156" customFormat="1" ht="13.5" customHeight="1">
      <c r="A374" s="149">
        <v>23</v>
      </c>
      <c r="B374" s="149"/>
      <c r="C374" s="149">
        <v>2</v>
      </c>
      <c r="D374" s="150"/>
      <c r="E374" s="150"/>
      <c r="F374" s="157" t="s">
        <v>1476</v>
      </c>
      <c r="G374" s="158"/>
      <c r="H374" s="152"/>
      <c r="I374" s="159"/>
      <c r="J374" s="154"/>
      <c r="K374" s="154"/>
      <c r="L374" s="160"/>
      <c r="M374" s="155"/>
    </row>
    <row r="375" spans="1:13" s="156" customFormat="1" ht="13.5" customHeight="1">
      <c r="A375" s="149"/>
      <c r="B375" s="149"/>
      <c r="C375" s="149"/>
      <c r="D375" s="150">
        <v>1</v>
      </c>
      <c r="E375" s="150"/>
      <c r="F375" s="151"/>
      <c r="G375" s="152"/>
      <c r="H375" s="152" t="s">
        <v>73</v>
      </c>
      <c r="I375" s="159"/>
      <c r="J375" s="154">
        <v>19117</v>
      </c>
      <c r="K375" s="154">
        <v>21262</v>
      </c>
      <c r="L375" s="160">
        <v>21262</v>
      </c>
      <c r="M375" s="155">
        <f>L375/K375*100</f>
        <v>100</v>
      </c>
    </row>
    <row r="376" spans="1:13" s="156" customFormat="1" ht="13.5" customHeight="1">
      <c r="A376" s="149"/>
      <c r="B376" s="149"/>
      <c r="C376" s="149"/>
      <c r="D376" s="150">
        <v>2</v>
      </c>
      <c r="E376" s="150"/>
      <c r="F376" s="151"/>
      <c r="G376" s="152"/>
      <c r="H376" s="152" t="s">
        <v>13</v>
      </c>
      <c r="I376" s="159"/>
      <c r="J376" s="154"/>
      <c r="K376" s="154">
        <v>705</v>
      </c>
      <c r="L376" s="160">
        <v>705</v>
      </c>
      <c r="M376" s="155">
        <f>L376/K376*100</f>
        <v>100</v>
      </c>
    </row>
    <row r="377" spans="1:13" s="156" customFormat="1" ht="13.5" customHeight="1">
      <c r="A377" s="149"/>
      <c r="B377" s="149"/>
      <c r="C377" s="149"/>
      <c r="D377" s="150">
        <v>4</v>
      </c>
      <c r="E377" s="150"/>
      <c r="F377" s="151"/>
      <c r="G377" s="152"/>
      <c r="H377" s="156" t="s">
        <v>87</v>
      </c>
      <c r="I377" s="159"/>
      <c r="J377" s="154"/>
      <c r="K377" s="154">
        <v>1415</v>
      </c>
      <c r="L377" s="160">
        <v>1415</v>
      </c>
      <c r="M377" s="155">
        <f>L377/K377*100</f>
        <v>100</v>
      </c>
    </row>
    <row r="378" spans="1:13" s="156" customFormat="1" ht="13.5" customHeight="1">
      <c r="A378" s="149"/>
      <c r="B378" s="149"/>
      <c r="C378" s="149"/>
      <c r="D378" s="150">
        <v>6</v>
      </c>
      <c r="E378" s="150"/>
      <c r="F378" s="151"/>
      <c r="G378" s="152"/>
      <c r="H378" s="152" t="s">
        <v>75</v>
      </c>
      <c r="I378" s="159"/>
      <c r="J378" s="154"/>
      <c r="K378" s="154">
        <v>1609</v>
      </c>
      <c r="L378" s="160">
        <v>1609</v>
      </c>
      <c r="M378" s="155">
        <f>L378/K378*100</f>
        <v>100</v>
      </c>
    </row>
    <row r="379" spans="1:13" s="156" customFormat="1" ht="13.5" customHeight="1">
      <c r="A379" s="149"/>
      <c r="B379" s="149"/>
      <c r="C379" s="149"/>
      <c r="D379" s="150"/>
      <c r="E379" s="150"/>
      <c r="F379" s="151"/>
      <c r="G379" s="152"/>
      <c r="H379" s="152"/>
      <c r="I379" s="166"/>
      <c r="J379" s="181"/>
      <c r="K379" s="181"/>
      <c r="L379" s="183"/>
      <c r="M379" s="155"/>
    </row>
    <row r="380" spans="1:13" s="156" customFormat="1" ht="13.5" customHeight="1">
      <c r="A380" s="149"/>
      <c r="B380" s="149"/>
      <c r="C380" s="149"/>
      <c r="D380" s="150"/>
      <c r="E380" s="150"/>
      <c r="F380" s="161" t="s">
        <v>76</v>
      </c>
      <c r="G380" s="162"/>
      <c r="H380" s="162"/>
      <c r="I380" s="163"/>
      <c r="J380" s="164">
        <f>SUM(J373:J379)</f>
        <v>19117</v>
      </c>
      <c r="K380" s="164">
        <f>SUM(K375:K379)</f>
        <v>24991</v>
      </c>
      <c r="L380" s="164">
        <f>SUM(L375:L379)</f>
        <v>24991</v>
      </c>
      <c r="M380" s="165">
        <f>L380/K380*100</f>
        <v>100</v>
      </c>
    </row>
    <row r="381" spans="1:13" s="156" customFormat="1" ht="13.5" customHeight="1">
      <c r="A381" s="149"/>
      <c r="B381" s="149"/>
      <c r="C381" s="149"/>
      <c r="D381" s="150"/>
      <c r="E381" s="150"/>
      <c r="F381" s="167"/>
      <c r="G381" s="169"/>
      <c r="H381" s="169"/>
      <c r="I381" s="170"/>
      <c r="J381" s="171"/>
      <c r="K381" s="171"/>
      <c r="L381" s="171"/>
      <c r="M381" s="172"/>
    </row>
    <row r="382" spans="1:13" s="156" customFormat="1" ht="13.5" customHeight="1">
      <c r="A382" s="149">
        <v>24</v>
      </c>
      <c r="B382" s="149"/>
      <c r="C382" s="149">
        <v>1</v>
      </c>
      <c r="D382" s="150"/>
      <c r="E382" s="150"/>
      <c r="F382" s="157" t="s">
        <v>1477</v>
      </c>
      <c r="G382" s="152"/>
      <c r="H382" s="152"/>
      <c r="I382" s="166"/>
      <c r="J382" s="181"/>
      <c r="K382" s="181"/>
      <c r="L382" s="181"/>
      <c r="M382" s="155"/>
    </row>
    <row r="383" spans="1:13" s="156" customFormat="1" ht="13.5" customHeight="1">
      <c r="A383" s="149"/>
      <c r="B383" s="149"/>
      <c r="C383" s="149"/>
      <c r="D383" s="150">
        <v>1</v>
      </c>
      <c r="E383" s="150"/>
      <c r="F383" s="151"/>
      <c r="G383" s="152"/>
      <c r="H383" s="152" t="s">
        <v>73</v>
      </c>
      <c r="I383" s="159"/>
      <c r="J383" s="154">
        <v>10000</v>
      </c>
      <c r="K383" s="154">
        <v>15910</v>
      </c>
      <c r="L383" s="160">
        <v>15910</v>
      </c>
      <c r="M383" s="155">
        <f>L383/K383*100</f>
        <v>100</v>
      </c>
    </row>
    <row r="384" spans="1:13" s="156" customFormat="1" ht="13.5" customHeight="1">
      <c r="A384" s="149"/>
      <c r="B384" s="149"/>
      <c r="C384" s="149"/>
      <c r="D384" s="150">
        <v>2</v>
      </c>
      <c r="E384" s="150"/>
      <c r="F384" s="151"/>
      <c r="G384" s="152"/>
      <c r="H384" s="152" t="s">
        <v>13</v>
      </c>
      <c r="I384" s="159"/>
      <c r="J384" s="154"/>
      <c r="K384" s="154">
        <v>440</v>
      </c>
      <c r="L384" s="160">
        <v>440</v>
      </c>
      <c r="M384" s="155">
        <f>L384/K384*100</f>
        <v>100</v>
      </c>
    </row>
    <row r="385" spans="1:13" s="156" customFormat="1" ht="13.5" customHeight="1">
      <c r="A385" s="149"/>
      <c r="B385" s="149"/>
      <c r="C385" s="149"/>
      <c r="D385" s="150">
        <v>4</v>
      </c>
      <c r="E385" s="150"/>
      <c r="F385" s="151"/>
      <c r="G385" s="152"/>
      <c r="H385" s="156" t="s">
        <v>87</v>
      </c>
      <c r="I385" s="159"/>
      <c r="J385" s="154"/>
      <c r="K385" s="154">
        <v>354</v>
      </c>
      <c r="L385" s="160">
        <v>354</v>
      </c>
      <c r="M385" s="155">
        <f>L385/K385*100</f>
        <v>100</v>
      </c>
    </row>
    <row r="386" spans="1:13" s="156" customFormat="1" ht="13.5" customHeight="1">
      <c r="A386" s="149"/>
      <c r="B386" s="149"/>
      <c r="C386" s="149"/>
      <c r="D386" s="150">
        <v>5</v>
      </c>
      <c r="E386" s="150"/>
      <c r="F386" s="151"/>
      <c r="G386" s="152"/>
      <c r="H386" s="156" t="s">
        <v>83</v>
      </c>
      <c r="I386" s="159"/>
      <c r="J386" s="154"/>
      <c r="K386" s="154">
        <v>880</v>
      </c>
      <c r="L386" s="160">
        <v>880</v>
      </c>
      <c r="M386" s="155">
        <f>L386/K386*100</f>
        <v>100</v>
      </c>
    </row>
    <row r="387" spans="1:13" s="156" customFormat="1" ht="13.5" customHeight="1">
      <c r="A387" s="149"/>
      <c r="B387" s="149"/>
      <c r="C387" s="149"/>
      <c r="D387" s="150">
        <v>6</v>
      </c>
      <c r="E387" s="150"/>
      <c r="F387" s="151"/>
      <c r="G387" s="152"/>
      <c r="H387" s="152" t="s">
        <v>75</v>
      </c>
      <c r="I387" s="159"/>
      <c r="J387" s="154"/>
      <c r="K387" s="154">
        <v>30353</v>
      </c>
      <c r="L387" s="160">
        <v>30353</v>
      </c>
      <c r="M387" s="155">
        <f>L387/K387*100</f>
        <v>100</v>
      </c>
    </row>
    <row r="388" spans="1:13" s="156" customFormat="1" ht="13.5" customHeight="1">
      <c r="A388" s="149"/>
      <c r="B388" s="149"/>
      <c r="C388" s="149"/>
      <c r="D388" s="150"/>
      <c r="E388" s="150"/>
      <c r="F388" s="157"/>
      <c r="G388" s="152"/>
      <c r="H388" s="152"/>
      <c r="I388" s="166"/>
      <c r="J388" s="181"/>
      <c r="K388" s="181"/>
      <c r="L388" s="181"/>
      <c r="M388" s="155"/>
    </row>
    <row r="389" spans="1:13" s="156" customFormat="1" ht="13.5" customHeight="1">
      <c r="A389" s="149"/>
      <c r="B389" s="149"/>
      <c r="C389" s="149"/>
      <c r="D389" s="150"/>
      <c r="E389" s="150"/>
      <c r="F389" s="161" t="s">
        <v>76</v>
      </c>
      <c r="G389" s="162"/>
      <c r="H389" s="162"/>
      <c r="I389" s="163"/>
      <c r="J389" s="164">
        <f>SUM(J381:J388)</f>
        <v>10000</v>
      </c>
      <c r="K389" s="164">
        <f>SUM(K381:K388)</f>
        <v>47937</v>
      </c>
      <c r="L389" s="164">
        <f>SUM(L381:L388)</f>
        <v>47937</v>
      </c>
      <c r="M389" s="165">
        <f>L389/K389*100</f>
        <v>100</v>
      </c>
    </row>
    <row r="390" spans="1:13" s="156" customFormat="1" ht="15" customHeight="1">
      <c r="A390" s="149"/>
      <c r="B390" s="149"/>
      <c r="C390" s="149"/>
      <c r="D390" s="150"/>
      <c r="E390" s="150"/>
      <c r="F390" s="151"/>
      <c r="G390" s="152"/>
      <c r="H390" s="152"/>
      <c r="I390" s="166"/>
      <c r="J390" s="181"/>
      <c r="K390" s="181"/>
      <c r="L390" s="183"/>
      <c r="M390" s="182"/>
    </row>
    <row r="391" spans="1:13" s="156" customFormat="1" ht="15" customHeight="1">
      <c r="A391" s="149">
        <v>25</v>
      </c>
      <c r="B391" s="149"/>
      <c r="C391" s="149">
        <v>2</v>
      </c>
      <c r="D391" s="150"/>
      <c r="E391" s="150"/>
      <c r="F391" s="157" t="s">
        <v>6</v>
      </c>
      <c r="G391" s="158"/>
      <c r="H391" s="152"/>
      <c r="I391" s="159"/>
      <c r="J391" s="154"/>
      <c r="K391" s="154"/>
      <c r="L391" s="160"/>
      <c r="M391" s="155"/>
    </row>
    <row r="392" spans="1:13" s="156" customFormat="1" ht="15" customHeight="1">
      <c r="A392" s="149"/>
      <c r="B392" s="149"/>
      <c r="C392" s="149"/>
      <c r="D392" s="150">
        <v>1</v>
      </c>
      <c r="E392" s="150"/>
      <c r="F392" s="151"/>
      <c r="G392" s="152"/>
      <c r="H392" s="152" t="s">
        <v>73</v>
      </c>
      <c r="I392" s="159"/>
      <c r="J392" s="154">
        <v>7100</v>
      </c>
      <c r="K392" s="154">
        <v>7100</v>
      </c>
      <c r="L392" s="160">
        <v>6516</v>
      </c>
      <c r="M392" s="155">
        <f>L392/K392*100</f>
        <v>91.77464788732395</v>
      </c>
    </row>
    <row r="393" spans="1:13" s="156" customFormat="1" ht="15" customHeight="1">
      <c r="A393" s="149"/>
      <c r="B393" s="149"/>
      <c r="C393" s="149"/>
      <c r="D393" s="150">
        <v>2</v>
      </c>
      <c r="E393" s="150"/>
      <c r="F393" s="151"/>
      <c r="G393" s="152"/>
      <c r="H393" s="152" t="s">
        <v>13</v>
      </c>
      <c r="I393" s="159"/>
      <c r="J393" s="154"/>
      <c r="K393" s="154">
        <v>1850</v>
      </c>
      <c r="L393" s="160">
        <v>1850</v>
      </c>
      <c r="M393" s="155">
        <f>L393/K393*100</f>
        <v>100</v>
      </c>
    </row>
    <row r="394" spans="1:13" s="156" customFormat="1" ht="15" customHeight="1">
      <c r="A394" s="149"/>
      <c r="B394" s="149"/>
      <c r="C394" s="149"/>
      <c r="D394" s="150">
        <v>4</v>
      </c>
      <c r="E394" s="150"/>
      <c r="F394" s="151"/>
      <c r="G394" s="152"/>
      <c r="H394" s="156" t="s">
        <v>87</v>
      </c>
      <c r="I394" s="159"/>
      <c r="J394" s="154"/>
      <c r="K394" s="154">
        <v>854</v>
      </c>
      <c r="L394" s="160">
        <v>854</v>
      </c>
      <c r="M394" s="155">
        <f>L394/K394*100</f>
        <v>100</v>
      </c>
    </row>
    <row r="395" spans="1:13" s="156" customFormat="1" ht="15" customHeight="1">
      <c r="A395" s="149"/>
      <c r="B395" s="149"/>
      <c r="C395" s="149"/>
      <c r="D395" s="150">
        <v>5</v>
      </c>
      <c r="E395" s="150"/>
      <c r="F395" s="151"/>
      <c r="G395" s="152"/>
      <c r="H395" s="156" t="s">
        <v>83</v>
      </c>
      <c r="I395" s="159"/>
      <c r="J395" s="154"/>
      <c r="K395" s="154">
        <v>110</v>
      </c>
      <c r="L395" s="160">
        <v>110</v>
      </c>
      <c r="M395" s="155">
        <f>L395/K395*100</f>
        <v>100</v>
      </c>
    </row>
    <row r="396" spans="1:13" s="156" customFormat="1" ht="15" customHeight="1">
      <c r="A396" s="149"/>
      <c r="B396" s="149"/>
      <c r="C396" s="149"/>
      <c r="D396" s="150">
        <v>6</v>
      </c>
      <c r="E396" s="150"/>
      <c r="F396" s="151"/>
      <c r="G396" s="152"/>
      <c r="H396" s="152" t="s">
        <v>75</v>
      </c>
      <c r="I396" s="159"/>
      <c r="J396" s="154"/>
      <c r="K396" s="154">
        <v>2587</v>
      </c>
      <c r="L396" s="160">
        <v>2287</v>
      </c>
      <c r="M396" s="155">
        <f>L396/K396*100</f>
        <v>88.40355624275222</v>
      </c>
    </row>
    <row r="397" spans="1:13" s="156" customFormat="1" ht="15" customHeight="1">
      <c r="A397" s="149"/>
      <c r="B397" s="149"/>
      <c r="C397" s="149"/>
      <c r="D397" s="150"/>
      <c r="E397" s="150"/>
      <c r="F397" s="151"/>
      <c r="G397" s="152"/>
      <c r="H397" s="152"/>
      <c r="I397" s="159"/>
      <c r="J397" s="154"/>
      <c r="K397" s="154"/>
      <c r="L397" s="160"/>
      <c r="M397" s="155"/>
    </row>
    <row r="398" spans="1:13" s="156" customFormat="1" ht="15" customHeight="1">
      <c r="A398" s="149"/>
      <c r="B398" s="149"/>
      <c r="C398" s="149"/>
      <c r="D398" s="150"/>
      <c r="E398" s="150"/>
      <c r="F398" s="161" t="s">
        <v>76</v>
      </c>
      <c r="G398" s="162"/>
      <c r="H398" s="162"/>
      <c r="I398" s="163"/>
      <c r="J398" s="164">
        <f>SUM(J390:J397)</f>
        <v>7100</v>
      </c>
      <c r="K398" s="164">
        <f>SUM(K390:K397)</f>
        <v>12501</v>
      </c>
      <c r="L398" s="164">
        <f>SUM(L390:L397)</f>
        <v>11617</v>
      </c>
      <c r="M398" s="165">
        <f>L398/K398*100</f>
        <v>92.92856571474282</v>
      </c>
    </row>
    <row r="399" spans="1:13" s="156" customFormat="1" ht="15.75" customHeight="1">
      <c r="A399" s="149"/>
      <c r="B399" s="149"/>
      <c r="C399" s="149"/>
      <c r="D399" s="150"/>
      <c r="E399" s="150"/>
      <c r="F399" s="151"/>
      <c r="G399" s="152"/>
      <c r="H399" s="152"/>
      <c r="I399" s="166"/>
      <c r="J399" s="181"/>
      <c r="K399" s="181"/>
      <c r="L399" s="183"/>
      <c r="M399" s="182"/>
    </row>
    <row r="400" spans="1:13" s="156" customFormat="1" ht="15.75" customHeight="1">
      <c r="A400" s="149">
        <v>26</v>
      </c>
      <c r="B400" s="149"/>
      <c r="C400" s="149">
        <v>2</v>
      </c>
      <c r="D400" s="150"/>
      <c r="E400" s="150"/>
      <c r="F400" s="157" t="s">
        <v>1490</v>
      </c>
      <c r="G400" s="158"/>
      <c r="H400" s="152"/>
      <c r="I400" s="159"/>
      <c r="J400" s="154"/>
      <c r="K400" s="154"/>
      <c r="L400" s="160"/>
      <c r="M400" s="155"/>
    </row>
    <row r="401" spans="1:13" s="156" customFormat="1" ht="15.75" customHeight="1">
      <c r="A401" s="149"/>
      <c r="B401" s="149"/>
      <c r="C401" s="149"/>
      <c r="D401" s="150">
        <v>1</v>
      </c>
      <c r="E401" s="150"/>
      <c r="F401" s="151"/>
      <c r="G401" s="152"/>
      <c r="H401" s="152" t="s">
        <v>73</v>
      </c>
      <c r="I401" s="159"/>
      <c r="J401" s="154">
        <v>500</v>
      </c>
      <c r="K401" s="154">
        <v>1762</v>
      </c>
      <c r="L401" s="160">
        <v>1910</v>
      </c>
      <c r="M401" s="155">
        <f>L401/K401*100</f>
        <v>108.39954597048809</v>
      </c>
    </row>
    <row r="402" spans="1:13" s="156" customFormat="1" ht="15.75" customHeight="1">
      <c r="A402" s="149"/>
      <c r="B402" s="149"/>
      <c r="C402" s="149"/>
      <c r="D402" s="150">
        <v>2</v>
      </c>
      <c r="E402" s="150"/>
      <c r="F402" s="151"/>
      <c r="G402" s="152"/>
      <c r="H402" s="152" t="s">
        <v>13</v>
      </c>
      <c r="I402" s="159"/>
      <c r="J402" s="154">
        <v>4121</v>
      </c>
      <c r="K402" s="154">
        <v>5298</v>
      </c>
      <c r="L402" s="160">
        <v>5338</v>
      </c>
      <c r="M402" s="155">
        <f>L402/K402*100</f>
        <v>100.75500188750472</v>
      </c>
    </row>
    <row r="403" spans="1:13" s="156" customFormat="1" ht="15.75" customHeight="1">
      <c r="A403" s="149"/>
      <c r="B403" s="149"/>
      <c r="C403" s="149"/>
      <c r="D403" s="150">
        <v>4</v>
      </c>
      <c r="E403" s="150"/>
      <c r="F403" s="151"/>
      <c r="G403" s="152"/>
      <c r="H403" s="152" t="s">
        <v>74</v>
      </c>
      <c r="I403" s="159"/>
      <c r="J403" s="154">
        <v>9568</v>
      </c>
      <c r="K403" s="154">
        <v>11026</v>
      </c>
      <c r="L403" s="160">
        <v>11026</v>
      </c>
      <c r="M403" s="155">
        <f>L403/K403*100</f>
        <v>100</v>
      </c>
    </row>
    <row r="404" spans="1:13" s="156" customFormat="1" ht="15.75" customHeight="1">
      <c r="A404" s="149"/>
      <c r="B404" s="149"/>
      <c r="C404" s="149"/>
      <c r="D404" s="150">
        <v>6</v>
      </c>
      <c r="E404" s="150"/>
      <c r="F404" s="151"/>
      <c r="G404" s="152"/>
      <c r="H404" s="152" t="s">
        <v>75</v>
      </c>
      <c r="I404" s="159"/>
      <c r="J404" s="154"/>
      <c r="K404" s="154">
        <v>14295</v>
      </c>
      <c r="L404" s="160">
        <v>13876</v>
      </c>
      <c r="M404" s="155">
        <f>L404/K404*100</f>
        <v>97.06890521161246</v>
      </c>
    </row>
    <row r="405" spans="1:13" s="156" customFormat="1" ht="15.75" customHeight="1">
      <c r="A405" s="149"/>
      <c r="B405" s="149"/>
      <c r="C405" s="149"/>
      <c r="D405" s="150"/>
      <c r="E405" s="150"/>
      <c r="F405" s="151"/>
      <c r="G405" s="152"/>
      <c r="H405" s="152"/>
      <c r="I405" s="159"/>
      <c r="J405" s="154"/>
      <c r="K405" s="154"/>
      <c r="L405" s="160"/>
      <c r="M405" s="155"/>
    </row>
    <row r="406" spans="1:13" s="156" customFormat="1" ht="15.75" customHeight="1">
      <c r="A406" s="149"/>
      <c r="B406" s="149"/>
      <c r="C406" s="149"/>
      <c r="D406" s="150"/>
      <c r="E406" s="150"/>
      <c r="F406" s="161" t="s">
        <v>76</v>
      </c>
      <c r="G406" s="162"/>
      <c r="H406" s="162"/>
      <c r="I406" s="163"/>
      <c r="J406" s="164">
        <f>SUM(J399:J405)</f>
        <v>14189</v>
      </c>
      <c r="K406" s="164">
        <f>SUM(K399:K405)</f>
        <v>32381</v>
      </c>
      <c r="L406" s="164">
        <f>SUM(L399:L405)</f>
        <v>32150</v>
      </c>
      <c r="M406" s="165">
        <f>L406/K406*100</f>
        <v>99.28661869614898</v>
      </c>
    </row>
    <row r="407" spans="1:13" s="156" customFormat="1" ht="15.75" customHeight="1" thickBot="1">
      <c r="A407" s="149"/>
      <c r="B407" s="149"/>
      <c r="C407" s="149"/>
      <c r="D407" s="150"/>
      <c r="E407" s="150"/>
      <c r="F407" s="151"/>
      <c r="G407" s="152"/>
      <c r="H407" s="152"/>
      <c r="I407" s="159"/>
      <c r="J407" s="154"/>
      <c r="K407" s="154"/>
      <c r="L407" s="160"/>
      <c r="M407" s="155"/>
    </row>
    <row r="408" spans="1:13" ht="15.75" customHeight="1" thickBot="1">
      <c r="A408" s="195"/>
      <c r="B408" s="196"/>
      <c r="C408" s="196"/>
      <c r="D408" s="197"/>
      <c r="E408" s="197"/>
      <c r="F408" s="198" t="s">
        <v>91</v>
      </c>
      <c r="G408" s="199"/>
      <c r="H408" s="199"/>
      <c r="I408" s="200"/>
      <c r="J408" s="201">
        <f>SUM(J339:J406)/2+SUM(J8:J314)/2-J64</f>
        <v>794505</v>
      </c>
      <c r="K408" s="201">
        <f>SUM(K329:K406)/2+SUM(K58:K170)/2+SUM(K7:K31)/2</f>
        <v>1338998</v>
      </c>
      <c r="L408" s="201">
        <f>SUM(L329:L406)/2+SUM(L58:L170)/2+SUM(L7:L31)/2</f>
        <v>1332127</v>
      </c>
      <c r="M408" s="202">
        <f>L408/K408*100</f>
        <v>99.48685509612412</v>
      </c>
    </row>
    <row r="409" spans="1:13" s="156" customFormat="1" ht="30" customHeight="1">
      <c r="A409" s="149"/>
      <c r="B409" s="203"/>
      <c r="C409" s="203"/>
      <c r="D409" s="204"/>
      <c r="E409" s="150"/>
      <c r="F409" s="151"/>
      <c r="G409" s="152"/>
      <c r="H409" s="152"/>
      <c r="I409" s="153"/>
      <c r="J409" s="154"/>
      <c r="K409" s="154"/>
      <c r="L409" s="160"/>
      <c r="M409" s="155"/>
    </row>
    <row r="410" spans="1:13" s="156" customFormat="1" ht="18" customHeight="1">
      <c r="A410" s="149"/>
      <c r="B410" s="203"/>
      <c r="C410" s="203"/>
      <c r="D410" s="204"/>
      <c r="E410" s="150"/>
      <c r="F410" s="144" t="s">
        <v>92</v>
      </c>
      <c r="G410" s="145"/>
      <c r="H410" s="145"/>
      <c r="I410" s="146"/>
      <c r="J410" s="154"/>
      <c r="K410" s="154"/>
      <c r="L410" s="160"/>
      <c r="M410" s="155"/>
    </row>
    <row r="411" spans="1:13" s="156" customFormat="1" ht="15.75" customHeight="1">
      <c r="A411" s="149"/>
      <c r="B411" s="203"/>
      <c r="C411" s="203"/>
      <c r="D411" s="204"/>
      <c r="E411" s="150"/>
      <c r="F411" s="151"/>
      <c r="G411" s="152"/>
      <c r="H411" s="152"/>
      <c r="I411" s="153"/>
      <c r="J411" s="154"/>
      <c r="K411" s="154"/>
      <c r="L411" s="160"/>
      <c r="M411" s="155"/>
    </row>
    <row r="412" spans="1:13" s="156" customFormat="1" ht="13.5" customHeight="1">
      <c r="A412" s="149">
        <v>1</v>
      </c>
      <c r="B412" s="203"/>
      <c r="C412" s="203"/>
      <c r="D412" s="204"/>
      <c r="E412" s="150"/>
      <c r="F412" s="157" t="s">
        <v>93</v>
      </c>
      <c r="G412" s="158"/>
      <c r="H412" s="152"/>
      <c r="I412" s="153"/>
      <c r="J412" s="154"/>
      <c r="K412" s="154"/>
      <c r="L412" s="160"/>
      <c r="M412" s="155"/>
    </row>
    <row r="413" spans="1:13" s="156" customFormat="1" ht="14.25" customHeight="1">
      <c r="A413" s="149"/>
      <c r="B413" s="203"/>
      <c r="C413" s="203">
        <v>1</v>
      </c>
      <c r="D413" s="204"/>
      <c r="E413" s="150">
        <v>1</v>
      </c>
      <c r="F413" s="151"/>
      <c r="G413" s="152"/>
      <c r="H413" s="152"/>
      <c r="I413" s="159" t="s">
        <v>94</v>
      </c>
      <c r="J413" s="154">
        <v>9500</v>
      </c>
      <c r="K413" s="154">
        <v>9500</v>
      </c>
      <c r="L413" s="154">
        <v>11659</v>
      </c>
      <c r="M413" s="155">
        <f aca="true" t="shared" si="3" ref="M413:M419">L413/K413*100</f>
        <v>122.72631578947369</v>
      </c>
    </row>
    <row r="414" spans="1:13" s="156" customFormat="1" ht="14.25" customHeight="1">
      <c r="A414" s="149"/>
      <c r="B414" s="203"/>
      <c r="C414" s="203">
        <v>1</v>
      </c>
      <c r="D414" s="204"/>
      <c r="E414" s="150">
        <v>2</v>
      </c>
      <c r="F414" s="151"/>
      <c r="G414" s="152"/>
      <c r="H414" s="152"/>
      <c r="I414" s="159" t="s">
        <v>95</v>
      </c>
      <c r="J414" s="205">
        <v>500</v>
      </c>
      <c r="K414" s="205">
        <v>500</v>
      </c>
      <c r="L414" s="205">
        <v>519</v>
      </c>
      <c r="M414" s="155">
        <f t="shared" si="3"/>
        <v>103.8</v>
      </c>
    </row>
    <row r="415" spans="1:13" s="156" customFormat="1" ht="14.25" customHeight="1">
      <c r="A415" s="149"/>
      <c r="B415" s="203"/>
      <c r="C415" s="203">
        <v>1</v>
      </c>
      <c r="D415" s="204"/>
      <c r="E415" s="150">
        <v>3</v>
      </c>
      <c r="F415" s="151"/>
      <c r="G415" s="152"/>
      <c r="H415" s="152"/>
      <c r="I415" s="159" t="s">
        <v>96</v>
      </c>
      <c r="J415" s="205">
        <v>200</v>
      </c>
      <c r="K415" s="205">
        <v>200</v>
      </c>
      <c r="L415" s="205">
        <v>980</v>
      </c>
      <c r="M415" s="155">
        <f t="shared" si="3"/>
        <v>490.00000000000006</v>
      </c>
    </row>
    <row r="416" spans="1:13" s="156" customFormat="1" ht="14.25" customHeight="1">
      <c r="A416" s="149"/>
      <c r="B416" s="203"/>
      <c r="C416" s="203">
        <v>1</v>
      </c>
      <c r="D416" s="204"/>
      <c r="E416" s="150">
        <v>4</v>
      </c>
      <c r="F416" s="151"/>
      <c r="G416" s="152"/>
      <c r="H416" s="152"/>
      <c r="I416" s="159" t="s">
        <v>97</v>
      </c>
      <c r="J416" s="205">
        <v>150</v>
      </c>
      <c r="K416" s="205">
        <v>150</v>
      </c>
      <c r="L416" s="205">
        <v>60</v>
      </c>
      <c r="M416" s="155">
        <f t="shared" si="3"/>
        <v>40</v>
      </c>
    </row>
    <row r="417" spans="1:13" s="156" customFormat="1" ht="14.25" customHeight="1">
      <c r="A417" s="149"/>
      <c r="B417" s="203"/>
      <c r="C417" s="203">
        <v>1</v>
      </c>
      <c r="D417" s="204"/>
      <c r="E417" s="150">
        <v>5</v>
      </c>
      <c r="F417" s="151"/>
      <c r="G417" s="152"/>
      <c r="H417" s="152"/>
      <c r="I417" s="159" t="s">
        <v>98</v>
      </c>
      <c r="J417" s="205">
        <v>100</v>
      </c>
      <c r="K417" s="205">
        <v>100</v>
      </c>
      <c r="L417" s="205">
        <v>378</v>
      </c>
      <c r="M417" s="155">
        <f t="shared" si="3"/>
        <v>378</v>
      </c>
    </row>
    <row r="418" spans="1:13" s="156" customFormat="1" ht="14.25" customHeight="1">
      <c r="A418" s="149"/>
      <c r="B418" s="203"/>
      <c r="C418" s="203">
        <v>2</v>
      </c>
      <c r="D418" s="204"/>
      <c r="E418" s="150">
        <v>6</v>
      </c>
      <c r="F418" s="151"/>
      <c r="G418" s="152"/>
      <c r="H418" s="152"/>
      <c r="I418" s="159" t="s">
        <v>99</v>
      </c>
      <c r="J418" s="205">
        <v>1500</v>
      </c>
      <c r="K418" s="205">
        <v>1500</v>
      </c>
      <c r="L418" s="205">
        <v>4906</v>
      </c>
      <c r="M418" s="155">
        <f t="shared" si="3"/>
        <v>327.06666666666666</v>
      </c>
    </row>
    <row r="419" spans="1:13" s="156" customFormat="1" ht="27" customHeight="1">
      <c r="A419" s="149"/>
      <c r="B419" s="203"/>
      <c r="C419" s="203">
        <v>1</v>
      </c>
      <c r="D419" s="204"/>
      <c r="E419" s="150">
        <v>7</v>
      </c>
      <c r="F419" s="151"/>
      <c r="G419" s="152"/>
      <c r="H419" s="152"/>
      <c r="I419" s="159" t="s">
        <v>100</v>
      </c>
      <c r="J419" s="205">
        <v>8500</v>
      </c>
      <c r="K419" s="205">
        <v>8500</v>
      </c>
      <c r="L419" s="205">
        <v>11368</v>
      </c>
      <c r="M419" s="155">
        <f t="shared" si="3"/>
        <v>133.74117647058824</v>
      </c>
    </row>
    <row r="420" spans="1:13" s="156" customFormat="1" ht="12.75" customHeight="1">
      <c r="A420" s="149"/>
      <c r="B420" s="203"/>
      <c r="C420" s="203"/>
      <c r="D420" s="204"/>
      <c r="E420" s="150"/>
      <c r="F420" s="151"/>
      <c r="G420" s="152"/>
      <c r="H420" s="152"/>
      <c r="I420" s="159"/>
      <c r="J420" s="205"/>
      <c r="K420" s="205"/>
      <c r="L420" s="206"/>
      <c r="M420" s="207"/>
    </row>
    <row r="421" spans="1:13" s="156" customFormat="1" ht="12.75" customHeight="1">
      <c r="A421" s="149"/>
      <c r="B421" s="203"/>
      <c r="C421" s="203"/>
      <c r="D421" s="204"/>
      <c r="E421" s="150"/>
      <c r="F421" s="161" t="s">
        <v>76</v>
      </c>
      <c r="G421" s="162"/>
      <c r="H421" s="162"/>
      <c r="I421" s="163"/>
      <c r="J421" s="164">
        <f>SUM(J409:J420)</f>
        <v>20450</v>
      </c>
      <c r="K421" s="164">
        <f>SUM(K409:K420)</f>
        <v>20450</v>
      </c>
      <c r="L421" s="164">
        <f>SUM(L409:L420)</f>
        <v>29870</v>
      </c>
      <c r="M421" s="165">
        <f>L421/K421*100</f>
        <v>146.06356968215158</v>
      </c>
    </row>
    <row r="422" spans="1:13" s="156" customFormat="1" ht="12.75" customHeight="1">
      <c r="A422" s="149"/>
      <c r="B422" s="203"/>
      <c r="C422" s="203"/>
      <c r="D422" s="204"/>
      <c r="E422" s="150"/>
      <c r="F422" s="184"/>
      <c r="G422" s="185"/>
      <c r="H422" s="185"/>
      <c r="I422" s="186"/>
      <c r="J422" s="171"/>
      <c r="K422" s="171"/>
      <c r="L422" s="171"/>
      <c r="M422" s="172"/>
    </row>
    <row r="423" spans="1:13" s="156" customFormat="1" ht="12.75" customHeight="1">
      <c r="A423" s="149">
        <v>2</v>
      </c>
      <c r="B423" s="203"/>
      <c r="C423" s="203"/>
      <c r="D423" s="204"/>
      <c r="E423" s="150"/>
      <c r="F423" s="157" t="s">
        <v>101</v>
      </c>
      <c r="G423" s="158"/>
      <c r="H423" s="152"/>
      <c r="I423" s="153"/>
      <c r="J423" s="154"/>
      <c r="K423" s="154"/>
      <c r="L423" s="160"/>
      <c r="M423" s="155"/>
    </row>
    <row r="424" spans="1:13" s="156" customFormat="1" ht="12.75" customHeight="1">
      <c r="A424" s="149"/>
      <c r="B424" s="203"/>
      <c r="C424" s="203">
        <v>2</v>
      </c>
      <c r="D424" s="204"/>
      <c r="E424" s="150">
        <v>1</v>
      </c>
      <c r="F424" s="151"/>
      <c r="G424" s="152"/>
      <c r="H424" s="152"/>
      <c r="I424" s="159" t="s">
        <v>102</v>
      </c>
      <c r="J424" s="154">
        <v>1000</v>
      </c>
      <c r="K424" s="154">
        <v>1220</v>
      </c>
      <c r="L424" s="154">
        <v>1220</v>
      </c>
      <c r="M424" s="155">
        <f>L424/K424*100</f>
        <v>100</v>
      </c>
    </row>
    <row r="425" spans="1:13" s="156" customFormat="1" ht="12.75" customHeight="1">
      <c r="A425" s="149"/>
      <c r="B425" s="203"/>
      <c r="C425" s="203"/>
      <c r="D425" s="204"/>
      <c r="E425" s="150"/>
      <c r="F425" s="151"/>
      <c r="G425" s="152"/>
      <c r="H425" s="152"/>
      <c r="I425" s="159"/>
      <c r="J425" s="205"/>
      <c r="K425" s="205"/>
      <c r="L425" s="206"/>
      <c r="M425" s="207"/>
    </row>
    <row r="426" spans="1:13" s="156" customFormat="1" ht="12.75" customHeight="1">
      <c r="A426" s="149"/>
      <c r="B426" s="203"/>
      <c r="C426" s="203"/>
      <c r="D426" s="204"/>
      <c r="E426" s="150"/>
      <c r="F426" s="161" t="s">
        <v>76</v>
      </c>
      <c r="G426" s="162"/>
      <c r="H426" s="162"/>
      <c r="I426" s="163"/>
      <c r="J426" s="164">
        <f>SUM(J422:J425)</f>
        <v>1000</v>
      </c>
      <c r="K426" s="164">
        <f>SUM(K422:K425)</f>
        <v>1220</v>
      </c>
      <c r="L426" s="164">
        <f>SUM(L422:L425)</f>
        <v>1220</v>
      </c>
      <c r="M426" s="165">
        <f>L426/K426*100</f>
        <v>100</v>
      </c>
    </row>
    <row r="427" spans="1:13" s="156" customFormat="1" ht="12.75" customHeight="1">
      <c r="A427" s="149"/>
      <c r="B427" s="203"/>
      <c r="C427" s="203"/>
      <c r="D427" s="204"/>
      <c r="E427" s="150"/>
      <c r="F427" s="151"/>
      <c r="G427" s="152"/>
      <c r="H427" s="152"/>
      <c r="I427" s="166"/>
      <c r="J427" s="181"/>
      <c r="K427" s="181"/>
      <c r="L427" s="183"/>
      <c r="M427" s="182"/>
    </row>
    <row r="428" spans="1:13" s="156" customFormat="1" ht="12.75" customHeight="1">
      <c r="A428" s="149">
        <v>3</v>
      </c>
      <c r="B428" s="203"/>
      <c r="C428" s="203"/>
      <c r="D428" s="204"/>
      <c r="E428" s="150"/>
      <c r="F428" s="157" t="s">
        <v>103</v>
      </c>
      <c r="G428" s="158"/>
      <c r="H428" s="152"/>
      <c r="I428" s="153"/>
      <c r="J428" s="154"/>
      <c r="K428" s="154"/>
      <c r="L428" s="160"/>
      <c r="M428" s="155"/>
    </row>
    <row r="429" spans="1:13" s="156" customFormat="1" ht="12.75" customHeight="1">
      <c r="A429" s="149"/>
      <c r="B429" s="203"/>
      <c r="C429" s="203">
        <v>1</v>
      </c>
      <c r="D429" s="204"/>
      <c r="E429" s="150">
        <v>1</v>
      </c>
      <c r="F429" s="151"/>
      <c r="G429" s="152"/>
      <c r="H429" s="152"/>
      <c r="I429" s="159" t="s">
        <v>104</v>
      </c>
      <c r="J429" s="205">
        <v>1200</v>
      </c>
      <c r="K429" s="205">
        <v>1200</v>
      </c>
      <c r="L429" s="205">
        <v>1725</v>
      </c>
      <c r="M429" s="155">
        <f aca="true" t="shared" si="4" ref="M429:M437">L429/K429*100</f>
        <v>143.75</v>
      </c>
    </row>
    <row r="430" spans="1:13" s="156" customFormat="1" ht="12.75" customHeight="1">
      <c r="A430" s="149"/>
      <c r="B430" s="203"/>
      <c r="C430" s="203">
        <v>2</v>
      </c>
      <c r="D430" s="204"/>
      <c r="E430" s="150">
        <v>2</v>
      </c>
      <c r="F430" s="151"/>
      <c r="G430" s="152"/>
      <c r="H430" s="152"/>
      <c r="I430" s="159" t="s">
        <v>105</v>
      </c>
      <c r="J430" s="205">
        <v>3500</v>
      </c>
      <c r="K430" s="205">
        <v>3593</v>
      </c>
      <c r="L430" s="205">
        <v>3719</v>
      </c>
      <c r="M430" s="155">
        <f t="shared" si="4"/>
        <v>103.50681881436125</v>
      </c>
    </row>
    <row r="431" spans="1:13" s="156" customFormat="1" ht="12.75" customHeight="1">
      <c r="A431" s="149"/>
      <c r="B431" s="203"/>
      <c r="C431" s="203">
        <v>1</v>
      </c>
      <c r="D431" s="204"/>
      <c r="E431" s="150">
        <v>3</v>
      </c>
      <c r="F431" s="151"/>
      <c r="G431" s="152"/>
      <c r="H431" s="152"/>
      <c r="I431" s="159" t="s">
        <v>106</v>
      </c>
      <c r="J431" s="205">
        <v>900</v>
      </c>
      <c r="K431" s="205">
        <v>900</v>
      </c>
      <c r="L431" s="205">
        <v>512</v>
      </c>
      <c r="M431" s="155">
        <f t="shared" si="4"/>
        <v>56.888888888888886</v>
      </c>
    </row>
    <row r="432" spans="1:13" s="156" customFormat="1" ht="15" customHeight="1">
      <c r="A432" s="149"/>
      <c r="B432" s="203"/>
      <c r="C432" s="203">
        <v>2</v>
      </c>
      <c r="D432" s="204"/>
      <c r="E432" s="150">
        <v>4</v>
      </c>
      <c r="F432" s="151"/>
      <c r="G432" s="152"/>
      <c r="H432" s="152"/>
      <c r="I432" s="159" t="s">
        <v>107</v>
      </c>
      <c r="J432" s="205">
        <v>800</v>
      </c>
      <c r="K432" s="205">
        <v>800</v>
      </c>
      <c r="L432" s="205">
        <v>882</v>
      </c>
      <c r="M432" s="155">
        <f t="shared" si="4"/>
        <v>110.25</v>
      </c>
    </row>
    <row r="433" spans="1:13" s="156" customFormat="1" ht="14.25" customHeight="1">
      <c r="A433" s="208"/>
      <c r="B433" s="209"/>
      <c r="C433" s="209">
        <v>2</v>
      </c>
      <c r="D433" s="210"/>
      <c r="E433" s="150">
        <v>5</v>
      </c>
      <c r="F433" s="151"/>
      <c r="G433" s="152"/>
      <c r="H433" s="152"/>
      <c r="I433" s="159" t="s">
        <v>108</v>
      </c>
      <c r="J433" s="205">
        <v>300</v>
      </c>
      <c r="K433" s="205">
        <v>300</v>
      </c>
      <c r="L433" s="205">
        <v>1787</v>
      </c>
      <c r="M433" s="155">
        <f t="shared" si="4"/>
        <v>595.6666666666667</v>
      </c>
    </row>
    <row r="434" spans="1:13" s="156" customFormat="1" ht="14.25" customHeight="1">
      <c r="A434" s="208"/>
      <c r="B434" s="209"/>
      <c r="C434" s="209">
        <v>2</v>
      </c>
      <c r="D434" s="210"/>
      <c r="E434" s="150">
        <v>6</v>
      </c>
      <c r="F434" s="151"/>
      <c r="G434" s="152"/>
      <c r="H434" s="152"/>
      <c r="I434" s="152" t="s">
        <v>109</v>
      </c>
      <c r="J434" s="205">
        <v>600</v>
      </c>
      <c r="K434" s="205">
        <v>600</v>
      </c>
      <c r="L434" s="205">
        <v>664</v>
      </c>
      <c r="M434" s="155">
        <f t="shared" si="4"/>
        <v>110.66666666666667</v>
      </c>
    </row>
    <row r="435" spans="1:13" s="156" customFormat="1" ht="14.25" customHeight="1">
      <c r="A435" s="208"/>
      <c r="B435" s="209"/>
      <c r="C435" s="209">
        <v>1</v>
      </c>
      <c r="D435" s="210"/>
      <c r="E435" s="150">
        <v>7</v>
      </c>
      <c r="F435" s="151"/>
      <c r="G435" s="152"/>
      <c r="H435" s="152"/>
      <c r="I435" s="152" t="s">
        <v>110</v>
      </c>
      <c r="J435" s="205">
        <v>300</v>
      </c>
      <c r="K435" s="205">
        <v>300</v>
      </c>
      <c r="L435" s="205">
        <v>822</v>
      </c>
      <c r="M435" s="155">
        <f t="shared" si="4"/>
        <v>274</v>
      </c>
    </row>
    <row r="436" spans="1:13" s="156" customFormat="1" ht="14.25" customHeight="1">
      <c r="A436" s="208"/>
      <c r="B436" s="209"/>
      <c r="C436" s="209">
        <v>1</v>
      </c>
      <c r="D436" s="210"/>
      <c r="E436" s="150">
        <v>8</v>
      </c>
      <c r="F436" s="151"/>
      <c r="G436" s="152"/>
      <c r="H436" s="152"/>
      <c r="I436" s="152" t="s">
        <v>111</v>
      </c>
      <c r="J436" s="205">
        <v>700</v>
      </c>
      <c r="K436" s="205">
        <v>700</v>
      </c>
      <c r="L436" s="205">
        <v>820</v>
      </c>
      <c r="M436" s="155">
        <f t="shared" si="4"/>
        <v>117.14285714285715</v>
      </c>
    </row>
    <row r="437" spans="1:13" s="156" customFormat="1" ht="14.25" customHeight="1">
      <c r="A437" s="208"/>
      <c r="B437" s="209"/>
      <c r="C437" s="209">
        <v>2</v>
      </c>
      <c r="D437" s="210"/>
      <c r="E437" s="150">
        <v>9</v>
      </c>
      <c r="F437" s="151"/>
      <c r="G437" s="152"/>
      <c r="H437" s="152"/>
      <c r="I437" s="152" t="s">
        <v>112</v>
      </c>
      <c r="J437" s="205"/>
      <c r="K437" s="205">
        <v>406</v>
      </c>
      <c r="L437" s="205">
        <v>3001</v>
      </c>
      <c r="M437" s="155">
        <f t="shared" si="4"/>
        <v>739.1625615763547</v>
      </c>
    </row>
    <row r="438" spans="1:13" s="156" customFormat="1" ht="27.75" customHeight="1">
      <c r="A438" s="208"/>
      <c r="B438" s="209"/>
      <c r="C438" s="209">
        <v>2</v>
      </c>
      <c r="D438" s="210"/>
      <c r="E438" s="150">
        <v>10</v>
      </c>
      <c r="F438" s="151"/>
      <c r="G438" s="152"/>
      <c r="H438" s="152"/>
      <c r="I438" s="159" t="s">
        <v>113</v>
      </c>
      <c r="J438" s="205"/>
      <c r="K438" s="205"/>
      <c r="L438" s="205">
        <v>197</v>
      </c>
      <c r="M438" s="155"/>
    </row>
    <row r="439" spans="1:13" s="156" customFormat="1" ht="6" customHeight="1">
      <c r="A439" s="149"/>
      <c r="B439" s="203"/>
      <c r="C439" s="203"/>
      <c r="D439" s="204"/>
      <c r="E439" s="150"/>
      <c r="F439" s="151"/>
      <c r="G439" s="152"/>
      <c r="H439" s="152"/>
      <c r="I439" s="159"/>
      <c r="J439" s="205"/>
      <c r="K439" s="205"/>
      <c r="L439" s="206"/>
      <c r="M439" s="207"/>
    </row>
    <row r="440" spans="1:13" s="156" customFormat="1" ht="14.25" customHeight="1">
      <c r="A440" s="149"/>
      <c r="B440" s="203"/>
      <c r="C440" s="203"/>
      <c r="D440" s="204"/>
      <c r="E440" s="150"/>
      <c r="F440" s="161" t="s">
        <v>76</v>
      </c>
      <c r="G440" s="162"/>
      <c r="H440" s="162"/>
      <c r="I440" s="163"/>
      <c r="J440" s="164">
        <f>SUM(J429:J436)</f>
        <v>8300</v>
      </c>
      <c r="K440" s="164">
        <f>SUM(K429:K439)</f>
        <v>8799</v>
      </c>
      <c r="L440" s="164">
        <f>SUM(L429:L439)</f>
        <v>14129</v>
      </c>
      <c r="M440" s="165">
        <f>L440/K440*100</f>
        <v>160.57506534833504</v>
      </c>
    </row>
    <row r="441" spans="1:13" s="156" customFormat="1" ht="14.25" customHeight="1">
      <c r="A441" s="149"/>
      <c r="B441" s="203"/>
      <c r="C441" s="203"/>
      <c r="D441" s="204"/>
      <c r="E441" s="150"/>
      <c r="F441" s="184"/>
      <c r="G441" s="185"/>
      <c r="H441" s="185"/>
      <c r="I441" s="186"/>
      <c r="J441" s="171"/>
      <c r="K441" s="171"/>
      <c r="L441" s="171"/>
      <c r="M441" s="172"/>
    </row>
    <row r="442" spans="1:13" s="156" customFormat="1" ht="14.25" customHeight="1">
      <c r="A442" s="149">
        <v>4</v>
      </c>
      <c r="B442" s="203"/>
      <c r="C442" s="203"/>
      <c r="D442" s="204"/>
      <c r="E442" s="150"/>
      <c r="F442" s="157" t="s">
        <v>114</v>
      </c>
      <c r="G442" s="158"/>
      <c r="H442" s="152"/>
      <c r="I442" s="153"/>
      <c r="J442" s="211"/>
      <c r="K442" s="212"/>
      <c r="L442" s="160"/>
      <c r="M442" s="155"/>
    </row>
    <row r="443" spans="1:13" s="156" customFormat="1" ht="14.25" customHeight="1">
      <c r="A443" s="149"/>
      <c r="B443" s="203"/>
      <c r="C443" s="203">
        <v>1</v>
      </c>
      <c r="D443" s="204"/>
      <c r="E443" s="150">
        <v>1</v>
      </c>
      <c r="F443" s="157"/>
      <c r="G443" s="158"/>
      <c r="H443" s="152"/>
      <c r="I443" s="159" t="s">
        <v>115</v>
      </c>
      <c r="J443" s="205">
        <v>500</v>
      </c>
      <c r="K443" s="205">
        <v>4346</v>
      </c>
      <c r="L443" s="205">
        <v>4371</v>
      </c>
      <c r="M443" s="155">
        <f>L443/K443*100</f>
        <v>100.57524160147263</v>
      </c>
    </row>
    <row r="444" spans="1:13" s="156" customFormat="1" ht="14.25" customHeight="1">
      <c r="A444" s="149"/>
      <c r="B444" s="203"/>
      <c r="C444" s="203"/>
      <c r="D444" s="204"/>
      <c r="E444" s="150"/>
      <c r="F444" s="151"/>
      <c r="G444" s="152"/>
      <c r="H444" s="152"/>
      <c r="I444" s="153"/>
      <c r="J444" s="213"/>
      <c r="K444" s="213"/>
      <c r="L444" s="213"/>
      <c r="M444" s="214"/>
    </row>
    <row r="445" spans="1:13" s="156" customFormat="1" ht="14.25" customHeight="1">
      <c r="A445" s="149"/>
      <c r="B445" s="203"/>
      <c r="C445" s="203"/>
      <c r="D445" s="204"/>
      <c r="E445" s="150"/>
      <c r="F445" s="161" t="s">
        <v>76</v>
      </c>
      <c r="G445" s="162"/>
      <c r="H445" s="162"/>
      <c r="I445" s="163"/>
      <c r="J445" s="164">
        <f>SUM(J441:J444)</f>
        <v>500</v>
      </c>
      <c r="K445" s="164">
        <f>SUM(K441:K444)</f>
        <v>4346</v>
      </c>
      <c r="L445" s="164">
        <f>SUM(L441:L444)</f>
        <v>4371</v>
      </c>
      <c r="M445" s="165">
        <f>L445/K445*100</f>
        <v>100.57524160147263</v>
      </c>
    </row>
    <row r="446" spans="1:13" s="156" customFormat="1" ht="14.25" customHeight="1">
      <c r="A446" s="149"/>
      <c r="B446" s="203"/>
      <c r="C446" s="203"/>
      <c r="D446" s="204"/>
      <c r="E446" s="150"/>
      <c r="F446" s="151"/>
      <c r="G446" s="152"/>
      <c r="H446" s="152"/>
      <c r="I446" s="166"/>
      <c r="J446" s="181"/>
      <c r="K446" s="181"/>
      <c r="L446" s="181"/>
      <c r="M446" s="182"/>
    </row>
    <row r="447" spans="1:13" s="156" customFormat="1" ht="15" customHeight="1">
      <c r="A447" s="149">
        <v>5</v>
      </c>
      <c r="B447" s="203"/>
      <c r="C447" s="203"/>
      <c r="D447" s="204"/>
      <c r="E447" s="150"/>
      <c r="F447" s="157" t="s">
        <v>116</v>
      </c>
      <c r="G447" s="158"/>
      <c r="H447" s="152"/>
      <c r="I447" s="153"/>
      <c r="J447" s="154"/>
      <c r="K447" s="154"/>
      <c r="L447" s="154"/>
      <c r="M447" s="155"/>
    </row>
    <row r="448" spans="1:13" s="156" customFormat="1" ht="15" customHeight="1">
      <c r="A448" s="149"/>
      <c r="B448" s="203"/>
      <c r="C448" s="203">
        <v>1</v>
      </c>
      <c r="D448" s="204"/>
      <c r="E448" s="150">
        <v>1</v>
      </c>
      <c r="F448" s="157"/>
      <c r="G448" s="158"/>
      <c r="H448" s="152"/>
      <c r="I448" s="159" t="s">
        <v>117</v>
      </c>
      <c r="J448" s="154">
        <v>65200</v>
      </c>
      <c r="K448" s="154">
        <v>109857</v>
      </c>
      <c r="L448" s="154">
        <v>109955</v>
      </c>
      <c r="M448" s="155">
        <f>L448/K448*100</f>
        <v>100.08920687803236</v>
      </c>
    </row>
    <row r="449" spans="1:13" s="156" customFormat="1" ht="30.75" customHeight="1">
      <c r="A449" s="149"/>
      <c r="B449" s="203"/>
      <c r="C449" s="203">
        <v>1</v>
      </c>
      <c r="D449" s="204"/>
      <c r="E449" s="150">
        <v>2</v>
      </c>
      <c r="F449" s="157"/>
      <c r="G449" s="158"/>
      <c r="H449" s="152"/>
      <c r="I449" s="159" t="s">
        <v>118</v>
      </c>
      <c r="J449" s="154">
        <v>10000</v>
      </c>
      <c r="K449" s="154">
        <v>16618</v>
      </c>
      <c r="L449" s="154">
        <v>16684</v>
      </c>
      <c r="M449" s="155">
        <f>L449/K449*100</f>
        <v>100.3971597063425</v>
      </c>
    </row>
    <row r="450" spans="1:13" s="156" customFormat="1" ht="15">
      <c r="A450" s="149"/>
      <c r="B450" s="203"/>
      <c r="C450" s="203"/>
      <c r="D450" s="204"/>
      <c r="E450" s="150"/>
      <c r="F450" s="151"/>
      <c r="G450" s="152"/>
      <c r="H450" s="152"/>
      <c r="I450" s="153"/>
      <c r="J450" s="154"/>
      <c r="K450" s="154"/>
      <c r="L450" s="154"/>
      <c r="M450" s="155"/>
    </row>
    <row r="451" spans="1:13" s="156" customFormat="1" ht="15" customHeight="1">
      <c r="A451" s="149"/>
      <c r="B451" s="203"/>
      <c r="C451" s="203"/>
      <c r="D451" s="204"/>
      <c r="E451" s="150"/>
      <c r="F451" s="161" t="s">
        <v>76</v>
      </c>
      <c r="G451" s="162"/>
      <c r="H451" s="162"/>
      <c r="I451" s="163"/>
      <c r="J451" s="164">
        <f>SUM(J446:J450)</f>
        <v>75200</v>
      </c>
      <c r="K451" s="164">
        <f>SUM(K446:K450)</f>
        <v>126475</v>
      </c>
      <c r="L451" s="164">
        <f>SUM(L446:L450)</f>
        <v>126639</v>
      </c>
      <c r="M451" s="165">
        <f>L451/K451*100</f>
        <v>100.12966989523622</v>
      </c>
    </row>
    <row r="452" spans="1:13" s="156" customFormat="1" ht="15" customHeight="1">
      <c r="A452" s="149"/>
      <c r="B452" s="203"/>
      <c r="C452" s="203"/>
      <c r="D452" s="204"/>
      <c r="E452" s="150"/>
      <c r="F452" s="151"/>
      <c r="G452" s="152"/>
      <c r="H452" s="152"/>
      <c r="I452" s="166"/>
      <c r="J452" s="181"/>
      <c r="K452" s="181"/>
      <c r="L452" s="181"/>
      <c r="M452" s="182"/>
    </row>
    <row r="453" spans="1:13" s="156" customFormat="1" ht="15" customHeight="1">
      <c r="A453" s="149">
        <v>6</v>
      </c>
      <c r="B453" s="203"/>
      <c r="C453" s="203"/>
      <c r="D453" s="204"/>
      <c r="E453" s="150"/>
      <c r="F453" s="157" t="s">
        <v>119</v>
      </c>
      <c r="G453" s="158"/>
      <c r="H453" s="152"/>
      <c r="I453" s="153"/>
      <c r="J453" s="154"/>
      <c r="K453" s="154"/>
      <c r="L453" s="154"/>
      <c r="M453" s="155"/>
    </row>
    <row r="454" spans="1:13" s="156" customFormat="1" ht="15" customHeight="1">
      <c r="A454" s="149"/>
      <c r="B454" s="203"/>
      <c r="C454" s="203">
        <v>2</v>
      </c>
      <c r="D454" s="204"/>
      <c r="E454" s="150">
        <v>1</v>
      </c>
      <c r="F454" s="151"/>
      <c r="G454" s="152"/>
      <c r="H454" s="152"/>
      <c r="I454" s="159" t="s">
        <v>120</v>
      </c>
      <c r="J454" s="154">
        <v>2000</v>
      </c>
      <c r="K454" s="154">
        <v>2000</v>
      </c>
      <c r="L454" s="154">
        <v>2003</v>
      </c>
      <c r="M454" s="155">
        <f>L454/K454*100</f>
        <v>100.15</v>
      </c>
    </row>
    <row r="455" spans="1:13" s="156" customFormat="1" ht="15" customHeight="1">
      <c r="A455" s="149"/>
      <c r="B455" s="203"/>
      <c r="C455" s="203">
        <v>1</v>
      </c>
      <c r="D455" s="204"/>
      <c r="E455" s="150">
        <v>2</v>
      </c>
      <c r="F455" s="151"/>
      <c r="G455" s="152"/>
      <c r="H455" s="152"/>
      <c r="I455" s="159" t="s">
        <v>121</v>
      </c>
      <c r="J455" s="154">
        <v>60</v>
      </c>
      <c r="K455" s="154">
        <v>60</v>
      </c>
      <c r="L455" s="154">
        <v>67</v>
      </c>
      <c r="M455" s="155">
        <f>L455/K455*100</f>
        <v>111.66666666666667</v>
      </c>
    </row>
    <row r="456" spans="1:13" s="156" customFormat="1" ht="15.75" customHeight="1">
      <c r="A456" s="149"/>
      <c r="B456" s="203"/>
      <c r="C456" s="203">
        <v>2</v>
      </c>
      <c r="D456" s="204"/>
      <c r="E456" s="150">
        <v>3</v>
      </c>
      <c r="F456" s="151"/>
      <c r="G456" s="152"/>
      <c r="H456" s="152"/>
      <c r="I456" s="159" t="s">
        <v>122</v>
      </c>
      <c r="J456" s="154">
        <v>1300</v>
      </c>
      <c r="K456" s="154">
        <v>4600</v>
      </c>
      <c r="L456" s="154">
        <v>8025</v>
      </c>
      <c r="M456" s="155">
        <f>L456/K456*100</f>
        <v>174.45652173913044</v>
      </c>
    </row>
    <row r="457" spans="1:13" s="156" customFormat="1" ht="15.75" customHeight="1">
      <c r="A457" s="149"/>
      <c r="B457" s="203"/>
      <c r="C457" s="203">
        <v>2</v>
      </c>
      <c r="D457" s="204"/>
      <c r="E457" s="150">
        <v>4</v>
      </c>
      <c r="F457" s="151"/>
      <c r="G457" s="152"/>
      <c r="H457" s="152"/>
      <c r="I457" s="159" t="s">
        <v>123</v>
      </c>
      <c r="J457" s="154"/>
      <c r="K457" s="154"/>
      <c r="L457" s="154">
        <v>777</v>
      </c>
      <c r="M457" s="155"/>
    </row>
    <row r="458" spans="1:13" s="156" customFormat="1" ht="15.75" customHeight="1">
      <c r="A458" s="149"/>
      <c r="B458" s="203"/>
      <c r="C458" s="203">
        <v>2</v>
      </c>
      <c r="D458" s="204"/>
      <c r="E458" s="150">
        <v>5</v>
      </c>
      <c r="F458" s="151"/>
      <c r="G458" s="152"/>
      <c r="H458" s="152"/>
      <c r="I458" s="159" t="s">
        <v>124</v>
      </c>
      <c r="J458" s="154"/>
      <c r="K458" s="154"/>
      <c r="L458" s="154">
        <v>125</v>
      </c>
      <c r="M458" s="155"/>
    </row>
    <row r="459" spans="1:13" s="156" customFormat="1" ht="15.75" customHeight="1">
      <c r="A459" s="149"/>
      <c r="B459" s="203"/>
      <c r="C459" s="203">
        <v>2</v>
      </c>
      <c r="D459" s="204"/>
      <c r="E459" s="150">
        <v>6</v>
      </c>
      <c r="F459" s="151"/>
      <c r="G459" s="152"/>
      <c r="H459" s="152"/>
      <c r="I459" s="159" t="s">
        <v>125</v>
      </c>
      <c r="J459" s="154"/>
      <c r="K459" s="154"/>
      <c r="L459" s="154">
        <v>90</v>
      </c>
      <c r="M459" s="155"/>
    </row>
    <row r="460" spans="1:13" s="156" customFormat="1" ht="15.75" customHeight="1">
      <c r="A460" s="149"/>
      <c r="B460" s="203"/>
      <c r="C460" s="203"/>
      <c r="D460" s="204"/>
      <c r="E460" s="150"/>
      <c r="F460" s="151"/>
      <c r="G460" s="152"/>
      <c r="H460" s="152"/>
      <c r="I460" s="153"/>
      <c r="J460" s="154"/>
      <c r="K460" s="154"/>
      <c r="L460" s="154"/>
      <c r="M460" s="155"/>
    </row>
    <row r="461" spans="1:13" s="156" customFormat="1" ht="15.75" customHeight="1">
      <c r="A461" s="149"/>
      <c r="B461" s="203"/>
      <c r="C461" s="203"/>
      <c r="D461" s="204"/>
      <c r="E461" s="150"/>
      <c r="F461" s="161" t="s">
        <v>76</v>
      </c>
      <c r="G461" s="162"/>
      <c r="H461" s="162"/>
      <c r="I461" s="163"/>
      <c r="J461" s="164">
        <f>SUM(J452:J460)</f>
        <v>3360</v>
      </c>
      <c r="K461" s="164">
        <f>SUM(K454:K460)</f>
        <v>6660</v>
      </c>
      <c r="L461" s="164">
        <f>SUM(L454:L460)</f>
        <v>11087</v>
      </c>
      <c r="M461" s="165">
        <f>L461/K461*100</f>
        <v>166.4714714714715</v>
      </c>
    </row>
    <row r="462" spans="1:13" s="156" customFormat="1" ht="15.75" customHeight="1">
      <c r="A462" s="149"/>
      <c r="B462" s="149"/>
      <c r="C462" s="149"/>
      <c r="D462" s="150"/>
      <c r="E462" s="150"/>
      <c r="F462" s="152"/>
      <c r="G462" s="152"/>
      <c r="H462" s="152"/>
      <c r="I462" s="153"/>
      <c r="J462" s="154"/>
      <c r="K462" s="154"/>
      <c r="L462" s="154"/>
      <c r="M462" s="155"/>
    </row>
    <row r="463" spans="1:13" s="156" customFormat="1" ht="15.75" customHeight="1">
      <c r="A463" s="149">
        <v>7</v>
      </c>
      <c r="B463" s="203"/>
      <c r="C463" s="203"/>
      <c r="D463" s="204"/>
      <c r="E463" s="150"/>
      <c r="F463" s="157" t="s">
        <v>126</v>
      </c>
      <c r="G463" s="158"/>
      <c r="H463" s="152"/>
      <c r="I463" s="153"/>
      <c r="J463" s="154"/>
      <c r="K463" s="154"/>
      <c r="L463" s="154"/>
      <c r="M463" s="155"/>
    </row>
    <row r="464" spans="1:13" s="156" customFormat="1" ht="15.75" customHeight="1">
      <c r="A464" s="149"/>
      <c r="B464" s="203"/>
      <c r="C464" s="203">
        <v>2</v>
      </c>
      <c r="D464" s="204"/>
      <c r="E464" s="150">
        <v>1</v>
      </c>
      <c r="F464" s="157"/>
      <c r="G464" s="158"/>
      <c r="H464" s="152"/>
      <c r="I464" s="152" t="s">
        <v>127</v>
      </c>
      <c r="J464" s="154">
        <v>20000</v>
      </c>
      <c r="K464" s="154">
        <v>23128</v>
      </c>
      <c r="L464" s="154">
        <v>55052</v>
      </c>
      <c r="M464" s="155">
        <f>L464/K464*100</f>
        <v>238.03182289865097</v>
      </c>
    </row>
    <row r="465" spans="1:13" s="156" customFormat="1" ht="15.75" customHeight="1">
      <c r="A465" s="149"/>
      <c r="B465" s="203"/>
      <c r="C465" s="203">
        <v>2</v>
      </c>
      <c r="D465" s="204"/>
      <c r="E465" s="150">
        <v>2</v>
      </c>
      <c r="F465" s="157"/>
      <c r="G465" s="158"/>
      <c r="H465" s="152"/>
      <c r="I465" s="152" t="s">
        <v>128</v>
      </c>
      <c r="J465" s="154">
        <v>20000</v>
      </c>
      <c r="K465" s="154">
        <v>20000</v>
      </c>
      <c r="L465" s="154">
        <v>28771</v>
      </c>
      <c r="M465" s="155">
        <f>L465/K465*100</f>
        <v>143.855</v>
      </c>
    </row>
    <row r="466" spans="1:13" s="156" customFormat="1" ht="15.75" customHeight="1">
      <c r="A466" s="149"/>
      <c r="B466" s="203"/>
      <c r="C466" s="203">
        <v>2</v>
      </c>
      <c r="D466" s="204"/>
      <c r="E466" s="150">
        <v>3</v>
      </c>
      <c r="F466" s="157"/>
      <c r="G466" s="158"/>
      <c r="H466" s="152"/>
      <c r="I466" s="152" t="s">
        <v>129</v>
      </c>
      <c r="J466" s="154"/>
      <c r="K466" s="154"/>
      <c r="L466" s="154">
        <v>16422</v>
      </c>
      <c r="M466" s="155"/>
    </row>
    <row r="467" spans="1:13" s="156" customFormat="1" ht="15.75" customHeight="1">
      <c r="A467" s="149"/>
      <c r="B467" s="203"/>
      <c r="C467" s="203"/>
      <c r="D467" s="204"/>
      <c r="E467" s="150"/>
      <c r="F467" s="151"/>
      <c r="G467" s="152"/>
      <c r="H467" s="152"/>
      <c r="I467" s="153"/>
      <c r="J467" s="154"/>
      <c r="K467" s="154"/>
      <c r="L467" s="154"/>
      <c r="M467" s="155"/>
    </row>
    <row r="468" spans="1:13" s="156" customFormat="1" ht="15.75" customHeight="1">
      <c r="A468" s="149"/>
      <c r="B468" s="203"/>
      <c r="C468" s="203"/>
      <c r="D468" s="204"/>
      <c r="E468" s="150"/>
      <c r="F468" s="161" t="s">
        <v>76</v>
      </c>
      <c r="G468" s="162"/>
      <c r="H468" s="162"/>
      <c r="I468" s="163"/>
      <c r="J468" s="164">
        <f>SUM(J462:J467)</f>
        <v>40000</v>
      </c>
      <c r="K468" s="164">
        <f>SUM(K462:K467)</f>
        <v>43128</v>
      </c>
      <c r="L468" s="164">
        <f>SUM(L462:L467)</f>
        <v>100245</v>
      </c>
      <c r="M468" s="165">
        <f>L468/K468*100</f>
        <v>232.43600445186422</v>
      </c>
    </row>
    <row r="469" spans="1:13" s="156" customFormat="1" ht="15" customHeight="1">
      <c r="A469" s="149"/>
      <c r="B469" s="203"/>
      <c r="C469" s="203"/>
      <c r="D469" s="204"/>
      <c r="E469" s="150"/>
      <c r="F469" s="151"/>
      <c r="G469" s="152"/>
      <c r="H469" s="152"/>
      <c r="I469" s="166"/>
      <c r="J469" s="181"/>
      <c r="K469" s="181"/>
      <c r="L469" s="183"/>
      <c r="M469" s="182"/>
    </row>
    <row r="470" spans="1:13" s="156" customFormat="1" ht="15.75" customHeight="1">
      <c r="A470" s="215"/>
      <c r="B470" s="216"/>
      <c r="C470" s="216"/>
      <c r="D470" s="217"/>
      <c r="E470" s="217"/>
      <c r="F470" s="218" t="s">
        <v>130</v>
      </c>
      <c r="G470" s="219"/>
      <c r="H470" s="220"/>
      <c r="I470" s="221"/>
      <c r="J470" s="222">
        <f>SUM(J409:J469)/2</f>
        <v>148810</v>
      </c>
      <c r="K470" s="222">
        <f>SUM(K409:K469)/2</f>
        <v>211078</v>
      </c>
      <c r="L470" s="222">
        <f>SUM(L409:L469)/2</f>
        <v>287561</v>
      </c>
      <c r="M470" s="223">
        <f>L470/K470*100</f>
        <v>136.23447256464436</v>
      </c>
    </row>
    <row r="471" spans="1:13" s="156" customFormat="1" ht="15.75" customHeight="1">
      <c r="A471" s="149"/>
      <c r="B471" s="203"/>
      <c r="C471" s="203"/>
      <c r="D471" s="204"/>
      <c r="E471" s="150"/>
      <c r="F471" s="157"/>
      <c r="G471" s="158"/>
      <c r="H471" s="152"/>
      <c r="I471" s="159"/>
      <c r="J471" s="154"/>
      <c r="K471" s="154"/>
      <c r="L471" s="160"/>
      <c r="M471" s="155"/>
    </row>
    <row r="472" spans="1:13" s="156" customFormat="1" ht="15.75" customHeight="1">
      <c r="A472" s="149">
        <v>8</v>
      </c>
      <c r="B472" s="203"/>
      <c r="C472" s="203">
        <v>1</v>
      </c>
      <c r="D472" s="204"/>
      <c r="E472" s="150"/>
      <c r="F472" s="157" t="s">
        <v>131</v>
      </c>
      <c r="G472" s="158"/>
      <c r="H472" s="152"/>
      <c r="I472" s="159"/>
      <c r="J472" s="154">
        <v>205000</v>
      </c>
      <c r="K472" s="154">
        <v>205000</v>
      </c>
      <c r="L472" s="154">
        <v>311948</v>
      </c>
      <c r="M472" s="155">
        <f>L472/K472*100</f>
        <v>152.169756097561</v>
      </c>
    </row>
    <row r="473" spans="1:13" s="156" customFormat="1" ht="15.75" customHeight="1">
      <c r="A473" s="149"/>
      <c r="B473" s="203"/>
      <c r="C473" s="203"/>
      <c r="D473" s="204"/>
      <c r="E473" s="150"/>
      <c r="F473" s="157"/>
      <c r="G473" s="158"/>
      <c r="H473" s="152"/>
      <c r="I473" s="159"/>
      <c r="J473" s="205"/>
      <c r="K473" s="205"/>
      <c r="L473" s="205"/>
      <c r="M473" s="207"/>
    </row>
    <row r="474" spans="1:13" s="156" customFormat="1" ht="15" customHeight="1">
      <c r="A474" s="149"/>
      <c r="B474" s="203"/>
      <c r="C474" s="203"/>
      <c r="D474" s="204"/>
      <c r="E474" s="150"/>
      <c r="F474" s="161" t="s">
        <v>76</v>
      </c>
      <c r="G474" s="162"/>
      <c r="H474" s="162"/>
      <c r="I474" s="163"/>
      <c r="J474" s="164">
        <f>SUM(J471:J473)</f>
        <v>205000</v>
      </c>
      <c r="K474" s="164">
        <f>SUM(K471:K473)</f>
        <v>205000</v>
      </c>
      <c r="L474" s="164">
        <f>SUM(L471:L473)</f>
        <v>311948</v>
      </c>
      <c r="M474" s="165">
        <f>L474/K474*100</f>
        <v>152.169756097561</v>
      </c>
    </row>
    <row r="475" spans="1:13" s="156" customFormat="1" ht="15" customHeight="1">
      <c r="A475" s="149"/>
      <c r="B475" s="203"/>
      <c r="C475" s="203"/>
      <c r="D475" s="204"/>
      <c r="E475" s="150"/>
      <c r="F475" s="167"/>
      <c r="G475" s="169"/>
      <c r="H475" s="169"/>
      <c r="I475" s="170"/>
      <c r="J475" s="171"/>
      <c r="K475" s="171"/>
      <c r="L475" s="171"/>
      <c r="M475" s="182"/>
    </row>
    <row r="476" spans="1:13" s="156" customFormat="1" ht="15" customHeight="1">
      <c r="A476" s="215"/>
      <c r="B476" s="216"/>
      <c r="C476" s="216"/>
      <c r="D476" s="217"/>
      <c r="E476" s="217"/>
      <c r="F476" s="672" t="s">
        <v>132</v>
      </c>
      <c r="G476" s="673"/>
      <c r="H476" s="673"/>
      <c r="I476" s="674"/>
      <c r="J476" s="222">
        <f>SUM(J471:J475)/2</f>
        <v>205000</v>
      </c>
      <c r="K476" s="222">
        <f>SUM(K471:K475)/2</f>
        <v>205000</v>
      </c>
      <c r="L476" s="222">
        <f>SUM(L471:L475)/2</f>
        <v>311948</v>
      </c>
      <c r="M476" s="223">
        <f>L476/K476*100</f>
        <v>152.169756097561</v>
      </c>
    </row>
    <row r="477" spans="1:13" s="156" customFormat="1" ht="15" customHeight="1">
      <c r="A477" s="149"/>
      <c r="B477" s="203"/>
      <c r="C477" s="203"/>
      <c r="D477" s="204"/>
      <c r="E477" s="150"/>
      <c r="F477" s="151"/>
      <c r="G477" s="152"/>
      <c r="H477" s="152"/>
      <c r="I477" s="153"/>
      <c r="J477" s="154"/>
      <c r="K477" s="154"/>
      <c r="L477" s="154"/>
      <c r="M477" s="155"/>
    </row>
    <row r="478" spans="1:13" s="156" customFormat="1" ht="15" customHeight="1">
      <c r="A478" s="149">
        <v>9</v>
      </c>
      <c r="B478" s="203"/>
      <c r="C478" s="203">
        <v>1</v>
      </c>
      <c r="D478" s="204"/>
      <c r="E478" s="150"/>
      <c r="F478" s="157" t="s">
        <v>133</v>
      </c>
      <c r="G478" s="158"/>
      <c r="H478" s="152"/>
      <c r="I478" s="159"/>
      <c r="J478" s="205"/>
      <c r="K478" s="205"/>
      <c r="L478" s="205"/>
      <c r="M478" s="207"/>
    </row>
    <row r="479" spans="1:13" s="156" customFormat="1" ht="15" customHeight="1">
      <c r="A479" s="149"/>
      <c r="B479" s="203"/>
      <c r="C479" s="203"/>
      <c r="D479" s="204"/>
      <c r="E479" s="150">
        <v>1</v>
      </c>
      <c r="F479" s="157"/>
      <c r="G479" s="158"/>
      <c r="H479" s="152"/>
      <c r="I479" s="159" t="s">
        <v>1540</v>
      </c>
      <c r="J479" s="154">
        <v>136000</v>
      </c>
      <c r="K479" s="154">
        <v>136000</v>
      </c>
      <c r="L479" s="154">
        <v>152063</v>
      </c>
      <c r="M479" s="155">
        <f>L479/K479*100</f>
        <v>111.81102941176471</v>
      </c>
    </row>
    <row r="480" spans="1:13" s="156" customFormat="1" ht="15" customHeight="1">
      <c r="A480" s="149"/>
      <c r="B480" s="203"/>
      <c r="C480" s="203"/>
      <c r="D480" s="204"/>
      <c r="E480" s="150">
        <v>2</v>
      </c>
      <c r="F480" s="151"/>
      <c r="G480" s="152"/>
      <c r="H480" s="152"/>
      <c r="I480" s="159" t="s">
        <v>134</v>
      </c>
      <c r="J480" s="154">
        <v>75000</v>
      </c>
      <c r="K480" s="154">
        <v>75000</v>
      </c>
      <c r="L480" s="154">
        <v>82873</v>
      </c>
      <c r="M480" s="155">
        <f>L480/K480*100</f>
        <v>110.49733333333333</v>
      </c>
    </row>
    <row r="481" spans="1:13" s="156" customFormat="1" ht="15" customHeight="1">
      <c r="A481" s="149"/>
      <c r="B481" s="203"/>
      <c r="C481" s="203"/>
      <c r="D481" s="204"/>
      <c r="E481" s="150">
        <v>3</v>
      </c>
      <c r="F481" s="157"/>
      <c r="G481" s="158"/>
      <c r="H481" s="152"/>
      <c r="I481" s="159" t="s">
        <v>1541</v>
      </c>
      <c r="J481" s="154">
        <v>31000</v>
      </c>
      <c r="K481" s="154">
        <v>31000</v>
      </c>
      <c r="L481" s="154">
        <v>32597</v>
      </c>
      <c r="M481" s="155">
        <f>L481/K481*100</f>
        <v>105.15161290322581</v>
      </c>
    </row>
    <row r="482" spans="1:13" s="156" customFormat="1" ht="15" customHeight="1">
      <c r="A482" s="149"/>
      <c r="B482" s="203"/>
      <c r="C482" s="203"/>
      <c r="D482" s="204"/>
      <c r="E482" s="150">
        <v>4</v>
      </c>
      <c r="F482" s="157"/>
      <c r="G482" s="158"/>
      <c r="H482" s="152"/>
      <c r="I482" s="159" t="s">
        <v>135</v>
      </c>
      <c r="J482" s="154">
        <v>1500000</v>
      </c>
      <c r="K482" s="154">
        <v>1536532</v>
      </c>
      <c r="L482" s="154">
        <v>1865168</v>
      </c>
      <c r="M482" s="155">
        <f>L482/K482*100</f>
        <v>121.38816503658889</v>
      </c>
    </row>
    <row r="483" spans="1:13" s="156" customFormat="1" ht="15" customHeight="1">
      <c r="A483" s="149"/>
      <c r="B483" s="203"/>
      <c r="C483" s="203"/>
      <c r="D483" s="204"/>
      <c r="E483" s="150">
        <v>5</v>
      </c>
      <c r="F483" s="157"/>
      <c r="G483" s="158"/>
      <c r="H483" s="152"/>
      <c r="I483" s="159" t="s">
        <v>1542</v>
      </c>
      <c r="J483" s="154">
        <v>6000</v>
      </c>
      <c r="K483" s="154">
        <v>6000</v>
      </c>
      <c r="L483" s="154">
        <v>12661</v>
      </c>
      <c r="M483" s="155">
        <f>L483/K483*100</f>
        <v>211.01666666666668</v>
      </c>
    </row>
    <row r="484" spans="1:13" s="156" customFormat="1" ht="15" customHeight="1">
      <c r="A484" s="149"/>
      <c r="B484" s="203"/>
      <c r="C484" s="203"/>
      <c r="D484" s="204"/>
      <c r="E484" s="150"/>
      <c r="F484" s="157"/>
      <c r="G484" s="158"/>
      <c r="H484" s="152"/>
      <c r="I484" s="159"/>
      <c r="J484" s="154"/>
      <c r="K484" s="154"/>
      <c r="L484" s="154"/>
      <c r="M484" s="155"/>
    </row>
    <row r="485" spans="1:13" s="156" customFormat="1" ht="15" customHeight="1">
      <c r="A485" s="149"/>
      <c r="B485" s="203"/>
      <c r="C485" s="203"/>
      <c r="D485" s="204"/>
      <c r="E485" s="150"/>
      <c r="F485" s="161" t="s">
        <v>76</v>
      </c>
      <c r="G485" s="162"/>
      <c r="H485" s="162"/>
      <c r="I485" s="163"/>
      <c r="J485" s="164">
        <f>SUM(J477:J484)</f>
        <v>1748000</v>
      </c>
      <c r="K485" s="164">
        <f>SUM(K477:K484)</f>
        <v>1784532</v>
      </c>
      <c r="L485" s="164">
        <f>SUM(L477:L484)</f>
        <v>2145362</v>
      </c>
      <c r="M485" s="165">
        <f>L485/K485*100</f>
        <v>120.21986716965569</v>
      </c>
    </row>
    <row r="486" spans="1:13" s="156" customFormat="1" ht="15" customHeight="1">
      <c r="A486" s="149"/>
      <c r="B486" s="203"/>
      <c r="C486" s="203"/>
      <c r="D486" s="204"/>
      <c r="E486" s="150"/>
      <c r="F486" s="151"/>
      <c r="G486" s="152"/>
      <c r="H486" s="152"/>
      <c r="I486" s="159"/>
      <c r="J486" s="154"/>
      <c r="K486" s="154"/>
      <c r="L486" s="154"/>
      <c r="M486" s="155"/>
    </row>
    <row r="487" spans="1:13" s="156" customFormat="1" ht="15" customHeight="1">
      <c r="A487" s="215"/>
      <c r="B487" s="216"/>
      <c r="C487" s="216"/>
      <c r="D487" s="217"/>
      <c r="E487" s="217"/>
      <c r="F487" s="672" t="s">
        <v>136</v>
      </c>
      <c r="G487" s="673"/>
      <c r="H487" s="673"/>
      <c r="I487" s="674"/>
      <c r="J487" s="222">
        <f>(SUM(J477:J484))</f>
        <v>1748000</v>
      </c>
      <c r="K487" s="222">
        <f>(SUM(K477:K484))</f>
        <v>1784532</v>
      </c>
      <c r="L487" s="222">
        <f>(SUM(L477:L484))</f>
        <v>2145362</v>
      </c>
      <c r="M487" s="223">
        <f>L487/K487*100</f>
        <v>120.21986716965569</v>
      </c>
    </row>
    <row r="488" spans="1:13" s="156" customFormat="1" ht="13.5" customHeight="1">
      <c r="A488" s="149"/>
      <c r="B488" s="203"/>
      <c r="C488" s="203"/>
      <c r="D488" s="204"/>
      <c r="E488" s="150"/>
      <c r="F488" s="151"/>
      <c r="G488" s="152"/>
      <c r="H488" s="152"/>
      <c r="I488" s="166"/>
      <c r="J488" s="181"/>
      <c r="K488" s="181"/>
      <c r="L488" s="181"/>
      <c r="M488" s="182"/>
    </row>
    <row r="489" spans="1:13" s="156" customFormat="1" ht="13.5" customHeight="1">
      <c r="A489" s="149">
        <v>10</v>
      </c>
      <c r="B489" s="203"/>
      <c r="C489" s="203">
        <v>1</v>
      </c>
      <c r="D489" s="204"/>
      <c r="E489" s="150"/>
      <c r="F489" s="157" t="s">
        <v>137</v>
      </c>
      <c r="G489" s="158"/>
      <c r="H489" s="152"/>
      <c r="I489" s="159"/>
      <c r="J489" s="154">
        <v>20000</v>
      </c>
      <c r="K489" s="154">
        <v>20000</v>
      </c>
      <c r="L489" s="154">
        <v>30001</v>
      </c>
      <c r="M489" s="155">
        <f>L489/K489*100</f>
        <v>150.00500000000002</v>
      </c>
    </row>
    <row r="490" spans="1:13" s="156" customFormat="1" ht="13.5" customHeight="1">
      <c r="A490" s="149"/>
      <c r="B490" s="203"/>
      <c r="C490" s="203"/>
      <c r="D490" s="204"/>
      <c r="E490" s="150"/>
      <c r="F490" s="151"/>
      <c r="G490" s="152"/>
      <c r="H490" s="152"/>
      <c r="I490" s="159"/>
      <c r="J490" s="154"/>
      <c r="K490" s="154"/>
      <c r="L490" s="154"/>
      <c r="M490" s="155"/>
    </row>
    <row r="491" spans="1:13" s="156" customFormat="1" ht="13.5" customHeight="1">
      <c r="A491" s="149"/>
      <c r="B491" s="203"/>
      <c r="C491" s="203"/>
      <c r="D491" s="204"/>
      <c r="E491" s="150"/>
      <c r="F491" s="161"/>
      <c r="G491" s="162"/>
      <c r="H491" s="162"/>
      <c r="I491" s="224" t="s">
        <v>76</v>
      </c>
      <c r="J491" s="164">
        <f>SUM(J489:J490)</f>
        <v>20000</v>
      </c>
      <c r="K491" s="164">
        <f>SUM(K489:K490)</f>
        <v>20000</v>
      </c>
      <c r="L491" s="164">
        <f>SUM(L489:L490)</f>
        <v>30001</v>
      </c>
      <c r="M491" s="165">
        <f>L491/K491*100</f>
        <v>150.00500000000002</v>
      </c>
    </row>
    <row r="492" spans="1:13" s="156" customFormat="1" ht="13.5" customHeight="1">
      <c r="A492" s="149"/>
      <c r="B492" s="203"/>
      <c r="C492" s="203"/>
      <c r="D492" s="204"/>
      <c r="E492" s="150"/>
      <c r="F492" s="167"/>
      <c r="G492" s="169"/>
      <c r="H492" s="169"/>
      <c r="I492" s="186"/>
      <c r="J492" s="171"/>
      <c r="K492" s="171"/>
      <c r="L492" s="171"/>
      <c r="M492" s="172"/>
    </row>
    <row r="493" spans="1:13" s="156" customFormat="1" ht="13.5" customHeight="1">
      <c r="A493" s="149">
        <v>11</v>
      </c>
      <c r="B493" s="203"/>
      <c r="C493" s="203">
        <v>1</v>
      </c>
      <c r="D493" s="204"/>
      <c r="E493" s="150"/>
      <c r="F493" s="157" t="s">
        <v>138</v>
      </c>
      <c r="G493" s="158"/>
      <c r="H493" s="152"/>
      <c r="I493" s="159"/>
      <c r="J493" s="154">
        <v>100</v>
      </c>
      <c r="K493" s="154">
        <v>100</v>
      </c>
      <c r="L493" s="154">
        <v>1010</v>
      </c>
      <c r="M493" s="155">
        <f>L493/K493*100</f>
        <v>1010</v>
      </c>
    </row>
    <row r="494" spans="1:13" s="156" customFormat="1" ht="13.5" customHeight="1">
      <c r="A494" s="149"/>
      <c r="B494" s="203"/>
      <c r="C494" s="203"/>
      <c r="D494" s="204"/>
      <c r="E494" s="150"/>
      <c r="F494" s="151"/>
      <c r="G494" s="152"/>
      <c r="H494" s="152"/>
      <c r="I494" s="159"/>
      <c r="J494" s="154"/>
      <c r="K494" s="154"/>
      <c r="L494" s="154"/>
      <c r="M494" s="155"/>
    </row>
    <row r="495" spans="1:13" s="156" customFormat="1" ht="13.5" customHeight="1">
      <c r="A495" s="149"/>
      <c r="B495" s="203"/>
      <c r="C495" s="203"/>
      <c r="D495" s="204"/>
      <c r="E495" s="150"/>
      <c r="F495" s="161"/>
      <c r="G495" s="162"/>
      <c r="H495" s="162"/>
      <c r="I495" s="224" t="s">
        <v>76</v>
      </c>
      <c r="J495" s="164">
        <f>SUM(J493:J494)</f>
        <v>100</v>
      </c>
      <c r="K495" s="164">
        <f>SUM(K493:K494)</f>
        <v>100</v>
      </c>
      <c r="L495" s="164">
        <f>SUM(L493:L494)</f>
        <v>1010</v>
      </c>
      <c r="M495" s="165">
        <f>L495/K495*100</f>
        <v>1010</v>
      </c>
    </row>
    <row r="496" spans="1:13" s="156" customFormat="1" ht="13.5" customHeight="1">
      <c r="A496" s="149"/>
      <c r="B496" s="203"/>
      <c r="C496" s="203"/>
      <c r="D496" s="204"/>
      <c r="E496" s="150"/>
      <c r="F496" s="167"/>
      <c r="G496" s="169"/>
      <c r="H496" s="169"/>
      <c r="I496" s="186"/>
      <c r="J496" s="171"/>
      <c r="K496" s="171"/>
      <c r="L496" s="171"/>
      <c r="M496" s="172"/>
    </row>
    <row r="497" spans="1:13" s="156" customFormat="1" ht="13.5" customHeight="1">
      <c r="A497" s="149">
        <v>12</v>
      </c>
      <c r="B497" s="203"/>
      <c r="C497" s="203">
        <v>1</v>
      </c>
      <c r="D497" s="204"/>
      <c r="E497" s="150"/>
      <c r="F497" s="157" t="s">
        <v>139</v>
      </c>
      <c r="G497" s="158"/>
      <c r="H497" s="152"/>
      <c r="I497" s="159"/>
      <c r="J497" s="154">
        <v>500</v>
      </c>
      <c r="K497" s="154">
        <v>500</v>
      </c>
      <c r="L497" s="154">
        <v>325</v>
      </c>
      <c r="M497" s="155">
        <f>L497/K497*100</f>
        <v>65</v>
      </c>
    </row>
    <row r="498" spans="1:13" s="156" customFormat="1" ht="13.5" customHeight="1">
      <c r="A498" s="149"/>
      <c r="B498" s="203"/>
      <c r="C498" s="203"/>
      <c r="D498" s="204"/>
      <c r="E498" s="150"/>
      <c r="F498" s="151"/>
      <c r="G498" s="152"/>
      <c r="H498" s="152"/>
      <c r="I498" s="159"/>
      <c r="J498" s="154"/>
      <c r="K498" s="154"/>
      <c r="L498" s="154"/>
      <c r="M498" s="155"/>
    </row>
    <row r="499" spans="1:13" s="156" customFormat="1" ht="13.5" customHeight="1">
      <c r="A499" s="149"/>
      <c r="B499" s="203"/>
      <c r="C499" s="203"/>
      <c r="D499" s="204"/>
      <c r="E499" s="150"/>
      <c r="F499" s="161"/>
      <c r="G499" s="162"/>
      <c r="H499" s="162"/>
      <c r="I499" s="224" t="s">
        <v>76</v>
      </c>
      <c r="J499" s="164">
        <f>SUM(J497:J498)</f>
        <v>500</v>
      </c>
      <c r="K499" s="164">
        <f>SUM(K497:K498)</f>
        <v>500</v>
      </c>
      <c r="L499" s="164">
        <f>SUM(L497:L498)</f>
        <v>325</v>
      </c>
      <c r="M499" s="165">
        <f>L499/K499*100</f>
        <v>65</v>
      </c>
    </row>
    <row r="500" spans="1:13" s="156" customFormat="1" ht="13.5" customHeight="1">
      <c r="A500" s="149"/>
      <c r="B500" s="203"/>
      <c r="C500" s="203"/>
      <c r="D500" s="204"/>
      <c r="E500" s="150"/>
      <c r="F500" s="184"/>
      <c r="G500" s="185"/>
      <c r="H500" s="185"/>
      <c r="I500" s="186"/>
      <c r="J500" s="171"/>
      <c r="K500" s="171"/>
      <c r="L500" s="171"/>
      <c r="M500" s="172"/>
    </row>
    <row r="501" spans="1:13" s="156" customFormat="1" ht="13.5" customHeight="1">
      <c r="A501" s="149">
        <v>13</v>
      </c>
      <c r="B501" s="203"/>
      <c r="C501" s="203">
        <v>2</v>
      </c>
      <c r="D501" s="204"/>
      <c r="E501" s="150"/>
      <c r="F501" s="157" t="s">
        <v>140</v>
      </c>
      <c r="G501" s="152"/>
      <c r="H501" s="152"/>
      <c r="I501" s="166"/>
      <c r="J501" s="181"/>
      <c r="K501" s="181"/>
      <c r="L501" s="181"/>
      <c r="M501" s="182"/>
    </row>
    <row r="502" spans="1:13" s="156" customFormat="1" ht="13.5" customHeight="1">
      <c r="A502" s="149"/>
      <c r="B502" s="203"/>
      <c r="C502" s="203"/>
      <c r="D502" s="204"/>
      <c r="E502" s="150">
        <v>1</v>
      </c>
      <c r="F502" s="151"/>
      <c r="G502" s="152"/>
      <c r="H502" s="152"/>
      <c r="I502" s="159" t="s">
        <v>141</v>
      </c>
      <c r="J502" s="154">
        <v>1700</v>
      </c>
      <c r="K502" s="154">
        <v>1700</v>
      </c>
      <c r="L502" s="154">
        <v>1550</v>
      </c>
      <c r="M502" s="155">
        <f>L502/K502*100</f>
        <v>91.17647058823529</v>
      </c>
    </row>
    <row r="503" spans="1:13" s="156" customFormat="1" ht="13.5" customHeight="1">
      <c r="A503" s="149"/>
      <c r="B503" s="203"/>
      <c r="C503" s="203"/>
      <c r="D503" s="204"/>
      <c r="E503" s="150">
        <v>2</v>
      </c>
      <c r="F503" s="151"/>
      <c r="G503" s="152"/>
      <c r="H503" s="152"/>
      <c r="I503" s="159" t="s">
        <v>142</v>
      </c>
      <c r="J503" s="154">
        <v>50000</v>
      </c>
      <c r="K503" s="154">
        <v>50000</v>
      </c>
      <c r="L503" s="154">
        <v>50753</v>
      </c>
      <c r="M503" s="155">
        <f>L503/K503*100</f>
        <v>101.506</v>
      </c>
    </row>
    <row r="504" spans="1:13" s="156" customFormat="1" ht="13.5" customHeight="1">
      <c r="A504" s="149"/>
      <c r="B504" s="203"/>
      <c r="C504" s="203"/>
      <c r="D504" s="204"/>
      <c r="E504" s="150">
        <v>3</v>
      </c>
      <c r="F504" s="151"/>
      <c r="G504" s="152"/>
      <c r="H504" s="152"/>
      <c r="I504" s="159" t="s">
        <v>143</v>
      </c>
      <c r="J504" s="154"/>
      <c r="K504" s="154">
        <v>3000</v>
      </c>
      <c r="L504" s="154">
        <v>3160</v>
      </c>
      <c r="M504" s="155">
        <f>L504/K504*100</f>
        <v>105.33333333333333</v>
      </c>
    </row>
    <row r="505" spans="1:13" s="156" customFormat="1" ht="13.5" customHeight="1">
      <c r="A505" s="149"/>
      <c r="B505" s="203"/>
      <c r="C505" s="203"/>
      <c r="D505" s="204"/>
      <c r="E505" s="150"/>
      <c r="F505" s="151"/>
      <c r="G505" s="152"/>
      <c r="H505" s="152"/>
      <c r="I505" s="166"/>
      <c r="J505" s="181"/>
      <c r="K505" s="181"/>
      <c r="L505" s="181"/>
      <c r="M505" s="182"/>
    </row>
    <row r="506" spans="1:13" s="156" customFormat="1" ht="13.5" customHeight="1">
      <c r="A506" s="149"/>
      <c r="B506" s="203"/>
      <c r="C506" s="203"/>
      <c r="D506" s="204"/>
      <c r="E506" s="150"/>
      <c r="F506" s="161" t="s">
        <v>76</v>
      </c>
      <c r="G506" s="162"/>
      <c r="H506" s="162"/>
      <c r="I506" s="163"/>
      <c r="J506" s="164">
        <f>SUM(J500:J505)</f>
        <v>51700</v>
      </c>
      <c r="K506" s="164">
        <f>SUM(K500:K505)</f>
        <v>54700</v>
      </c>
      <c r="L506" s="164">
        <f>SUM(L500:L505)</f>
        <v>55463</v>
      </c>
      <c r="M506" s="165">
        <f>L506/K506*100</f>
        <v>101.3948811700183</v>
      </c>
    </row>
    <row r="507" spans="1:13" s="156" customFormat="1" ht="13.5" customHeight="1">
      <c r="A507" s="149"/>
      <c r="B507" s="203"/>
      <c r="C507" s="203"/>
      <c r="D507" s="204"/>
      <c r="E507" s="150"/>
      <c r="F507" s="151"/>
      <c r="G507" s="152"/>
      <c r="H507" s="152"/>
      <c r="I507" s="166"/>
      <c r="J507" s="181"/>
      <c r="K507" s="181"/>
      <c r="L507" s="181"/>
      <c r="M507" s="182"/>
    </row>
    <row r="508" spans="1:13" s="156" customFormat="1" ht="13.5" customHeight="1">
      <c r="A508" s="149">
        <v>14</v>
      </c>
      <c r="B508" s="203"/>
      <c r="C508" s="203">
        <v>2</v>
      </c>
      <c r="D508" s="204"/>
      <c r="E508" s="150"/>
      <c r="F508" s="157" t="s">
        <v>144</v>
      </c>
      <c r="G508" s="158"/>
      <c r="H508" s="152"/>
      <c r="I508" s="159"/>
      <c r="J508" s="154"/>
      <c r="K508" s="154"/>
      <c r="L508" s="154"/>
      <c r="M508" s="155"/>
    </row>
    <row r="509" spans="1:13" s="156" customFormat="1" ht="13.5" customHeight="1">
      <c r="A509" s="149"/>
      <c r="B509" s="203"/>
      <c r="C509" s="203"/>
      <c r="D509" s="204"/>
      <c r="E509" s="150">
        <v>1</v>
      </c>
      <c r="F509" s="151"/>
      <c r="G509" s="152"/>
      <c r="H509" s="152"/>
      <c r="I509" s="159" t="s">
        <v>145</v>
      </c>
      <c r="J509" s="154">
        <v>50</v>
      </c>
      <c r="K509" s="154">
        <v>50</v>
      </c>
      <c r="L509" s="154">
        <v>650</v>
      </c>
      <c r="M509" s="155">
        <f aca="true" t="shared" si="5" ref="M509:M520">L509/K509*100</f>
        <v>1300</v>
      </c>
    </row>
    <row r="510" spans="1:13" s="156" customFormat="1" ht="13.5" customHeight="1">
      <c r="A510" s="149"/>
      <c r="B510" s="203"/>
      <c r="C510" s="203"/>
      <c r="D510" s="204"/>
      <c r="E510" s="150">
        <v>2</v>
      </c>
      <c r="F510" s="151"/>
      <c r="G510" s="152"/>
      <c r="H510" s="152"/>
      <c r="I510" s="159" t="s">
        <v>146</v>
      </c>
      <c r="J510" s="154">
        <v>8000</v>
      </c>
      <c r="K510" s="154">
        <v>8000</v>
      </c>
      <c r="L510" s="154">
        <v>12100</v>
      </c>
      <c r="M510" s="155">
        <f t="shared" si="5"/>
        <v>151.25</v>
      </c>
    </row>
    <row r="511" spans="1:13" s="156" customFormat="1" ht="13.5" customHeight="1">
      <c r="A511" s="208"/>
      <c r="B511" s="209"/>
      <c r="C511" s="209"/>
      <c r="D511" s="210"/>
      <c r="E511" s="225">
        <v>3</v>
      </c>
      <c r="F511" s="151"/>
      <c r="G511" s="152"/>
      <c r="H511" s="152"/>
      <c r="I511" s="159" t="s">
        <v>147</v>
      </c>
      <c r="J511" s="154">
        <v>1000</v>
      </c>
      <c r="K511" s="154">
        <v>1000</v>
      </c>
      <c r="L511" s="154">
        <v>2819</v>
      </c>
      <c r="M511" s="155">
        <f t="shared" si="5"/>
        <v>281.9</v>
      </c>
    </row>
    <row r="512" spans="1:13" s="156" customFormat="1" ht="13.5" customHeight="1">
      <c r="A512" s="149"/>
      <c r="B512" s="203"/>
      <c r="C512" s="203"/>
      <c r="D512" s="204"/>
      <c r="E512" s="150">
        <v>4</v>
      </c>
      <c r="F512" s="151"/>
      <c r="G512" s="152"/>
      <c r="H512" s="152"/>
      <c r="I512" s="159" t="s">
        <v>148</v>
      </c>
      <c r="J512" s="154">
        <v>30000</v>
      </c>
      <c r="K512" s="154">
        <v>30000</v>
      </c>
      <c r="L512" s="154">
        <v>30913</v>
      </c>
      <c r="M512" s="155">
        <f t="shared" si="5"/>
        <v>103.04333333333334</v>
      </c>
    </row>
    <row r="513" spans="1:13" s="156" customFormat="1" ht="26.25" customHeight="1">
      <c r="A513" s="226"/>
      <c r="B513" s="227"/>
      <c r="C513" s="227"/>
      <c r="D513" s="228"/>
      <c r="E513" s="150">
        <v>5</v>
      </c>
      <c r="F513" s="229"/>
      <c r="G513" s="230"/>
      <c r="H513" s="230"/>
      <c r="I513" s="231" t="s">
        <v>149</v>
      </c>
      <c r="J513" s="190">
        <v>5000</v>
      </c>
      <c r="K513" s="190">
        <v>5700</v>
      </c>
      <c r="L513" s="190">
        <v>10050</v>
      </c>
      <c r="M513" s="155">
        <f t="shared" si="5"/>
        <v>176.3157894736842</v>
      </c>
    </row>
    <row r="514" spans="1:13" s="156" customFormat="1" ht="14.25" customHeight="1">
      <c r="A514" s="226"/>
      <c r="B514" s="227"/>
      <c r="C514" s="227"/>
      <c r="D514" s="228"/>
      <c r="E514" s="150">
        <v>6</v>
      </c>
      <c r="F514" s="229"/>
      <c r="G514" s="230"/>
      <c r="H514" s="230"/>
      <c r="I514" s="231" t="s">
        <v>150</v>
      </c>
      <c r="J514" s="190">
        <v>3000</v>
      </c>
      <c r="K514" s="190">
        <v>3000</v>
      </c>
      <c r="L514" s="190">
        <v>2959</v>
      </c>
      <c r="M514" s="155">
        <f t="shared" si="5"/>
        <v>98.63333333333333</v>
      </c>
    </row>
    <row r="515" spans="1:13" s="156" customFormat="1" ht="14.25" customHeight="1">
      <c r="A515" s="226"/>
      <c r="B515" s="227"/>
      <c r="C515" s="227"/>
      <c r="D515" s="228"/>
      <c r="E515" s="150">
        <v>7</v>
      </c>
      <c r="F515" s="229"/>
      <c r="G515" s="230"/>
      <c r="H515" s="230"/>
      <c r="I515" s="231" t="s">
        <v>151</v>
      </c>
      <c r="J515" s="190">
        <v>1500</v>
      </c>
      <c r="K515" s="190">
        <v>1500</v>
      </c>
      <c r="L515" s="190">
        <v>3194</v>
      </c>
      <c r="M515" s="155">
        <f t="shared" si="5"/>
        <v>212.93333333333334</v>
      </c>
    </row>
    <row r="516" spans="1:13" s="156" customFormat="1" ht="14.25" customHeight="1">
      <c r="A516" s="226"/>
      <c r="B516" s="227"/>
      <c r="C516" s="227"/>
      <c r="D516" s="228"/>
      <c r="E516" s="150">
        <v>8</v>
      </c>
      <c r="F516" s="229"/>
      <c r="G516" s="230"/>
      <c r="H516" s="230"/>
      <c r="I516" s="231" t="s">
        <v>152</v>
      </c>
      <c r="J516" s="190">
        <v>100</v>
      </c>
      <c r="K516" s="190">
        <v>100</v>
      </c>
      <c r="L516" s="190">
        <v>149</v>
      </c>
      <c r="M516" s="155">
        <f t="shared" si="5"/>
        <v>149</v>
      </c>
    </row>
    <row r="517" spans="1:13" s="156" customFormat="1" ht="14.25" customHeight="1">
      <c r="A517" s="226"/>
      <c r="B517" s="227"/>
      <c r="C517" s="227"/>
      <c r="D517" s="228"/>
      <c r="E517" s="150">
        <v>9</v>
      </c>
      <c r="F517" s="229"/>
      <c r="G517" s="230"/>
      <c r="H517" s="230"/>
      <c r="I517" s="231" t="s">
        <v>153</v>
      </c>
      <c r="J517" s="190">
        <v>1000</v>
      </c>
      <c r="K517" s="190">
        <v>1134</v>
      </c>
      <c r="L517" s="190">
        <v>1134</v>
      </c>
      <c r="M517" s="155">
        <f t="shared" si="5"/>
        <v>100</v>
      </c>
    </row>
    <row r="518" spans="1:13" s="156" customFormat="1" ht="27" customHeight="1">
      <c r="A518" s="226"/>
      <c r="B518" s="227"/>
      <c r="C518" s="227"/>
      <c r="D518" s="228"/>
      <c r="E518" s="150">
        <v>10</v>
      </c>
      <c r="F518" s="229"/>
      <c r="G518" s="230"/>
      <c r="H518" s="230"/>
      <c r="I518" s="231" t="s">
        <v>154</v>
      </c>
      <c r="J518" s="190"/>
      <c r="K518" s="190"/>
      <c r="L518" s="190">
        <v>1381</v>
      </c>
      <c r="M518" s="155"/>
    </row>
    <row r="519" spans="1:13" s="156" customFormat="1" ht="13.5" customHeight="1">
      <c r="A519" s="226"/>
      <c r="B519" s="227"/>
      <c r="C519" s="227"/>
      <c r="D519" s="228"/>
      <c r="E519" s="150">
        <v>11</v>
      </c>
      <c r="F519" s="229"/>
      <c r="G519" s="230"/>
      <c r="H519" s="230"/>
      <c r="I519" s="231" t="s">
        <v>155</v>
      </c>
      <c r="J519" s="190"/>
      <c r="K519" s="190">
        <v>7000</v>
      </c>
      <c r="L519" s="190">
        <v>2330</v>
      </c>
      <c r="M519" s="155">
        <f t="shared" si="5"/>
        <v>33.285714285714285</v>
      </c>
    </row>
    <row r="520" spans="1:13" s="156" customFormat="1" ht="13.5" customHeight="1">
      <c r="A520" s="226"/>
      <c r="B520" s="227"/>
      <c r="C520" s="227"/>
      <c r="D520" s="228"/>
      <c r="E520" s="150">
        <v>12</v>
      </c>
      <c r="F520" s="229"/>
      <c r="G520" s="230"/>
      <c r="H520" s="230"/>
      <c r="I520" s="231" t="s">
        <v>156</v>
      </c>
      <c r="J520" s="190"/>
      <c r="K520" s="190">
        <v>100</v>
      </c>
      <c r="L520" s="190">
        <v>100</v>
      </c>
      <c r="M520" s="155">
        <f t="shared" si="5"/>
        <v>100</v>
      </c>
    </row>
    <row r="521" spans="1:13" s="156" customFormat="1" ht="15" customHeight="1">
      <c r="A521" s="149"/>
      <c r="B521" s="203"/>
      <c r="C521" s="203"/>
      <c r="D521" s="204"/>
      <c r="E521" s="150"/>
      <c r="F521" s="151"/>
      <c r="G521" s="152"/>
      <c r="H521" s="152"/>
      <c r="I521" s="159"/>
      <c r="J521" s="154"/>
      <c r="K521" s="154"/>
      <c r="L521" s="154"/>
      <c r="M521" s="155"/>
    </row>
    <row r="522" spans="1:13" s="156" customFormat="1" ht="15" customHeight="1">
      <c r="A522" s="149"/>
      <c r="B522" s="203"/>
      <c r="C522" s="203"/>
      <c r="D522" s="204"/>
      <c r="E522" s="150"/>
      <c r="F522" s="161" t="s">
        <v>76</v>
      </c>
      <c r="G522" s="162"/>
      <c r="H522" s="162"/>
      <c r="I522" s="163"/>
      <c r="J522" s="164">
        <f>SUM(J507:J521)</f>
        <v>49650</v>
      </c>
      <c r="K522" s="164">
        <f>SUM(K507:K521)</f>
        <v>57584</v>
      </c>
      <c r="L522" s="164">
        <f>SUM(L507:L521)</f>
        <v>67779</v>
      </c>
      <c r="M522" s="165">
        <f>L522/K522*100</f>
        <v>117.70457071408724</v>
      </c>
    </row>
    <row r="523" spans="1:13" s="156" customFormat="1" ht="15" customHeight="1">
      <c r="A523" s="149"/>
      <c r="B523" s="203"/>
      <c r="C523" s="203"/>
      <c r="D523" s="204"/>
      <c r="E523" s="232"/>
      <c r="F523" s="151"/>
      <c r="G523" s="152"/>
      <c r="H523" s="152"/>
      <c r="I523" s="166"/>
      <c r="J523" s="181"/>
      <c r="K523" s="181"/>
      <c r="L523" s="181"/>
      <c r="M523" s="182"/>
    </row>
    <row r="524" spans="1:13" s="156" customFormat="1" ht="15" customHeight="1">
      <c r="A524" s="215"/>
      <c r="B524" s="216"/>
      <c r="C524" s="216"/>
      <c r="D524" s="217"/>
      <c r="E524" s="217"/>
      <c r="F524" s="673" t="s">
        <v>157</v>
      </c>
      <c r="G524" s="673"/>
      <c r="H524" s="673"/>
      <c r="I524" s="674"/>
      <c r="J524" s="222">
        <f>SUM(J488:J523)/2</f>
        <v>121950</v>
      </c>
      <c r="K524" s="222">
        <f>SUM(K488:K523)/2</f>
        <v>132884</v>
      </c>
      <c r="L524" s="222">
        <f>SUM(L488:L523)/2</f>
        <v>154578</v>
      </c>
      <c r="M524" s="223">
        <f>L524/K524*100</f>
        <v>116.32551699226393</v>
      </c>
    </row>
    <row r="525" spans="1:13" s="156" customFormat="1" ht="15.75" customHeight="1">
      <c r="A525" s="149"/>
      <c r="B525" s="203"/>
      <c r="C525" s="203"/>
      <c r="D525" s="204"/>
      <c r="E525" s="232"/>
      <c r="F525" s="151"/>
      <c r="G525" s="152"/>
      <c r="H525" s="152"/>
      <c r="I525" s="159"/>
      <c r="J525" s="154"/>
      <c r="K525" s="154"/>
      <c r="L525" s="154"/>
      <c r="M525" s="155"/>
    </row>
    <row r="526" spans="1:13" s="156" customFormat="1" ht="15.75" customHeight="1">
      <c r="A526" s="149">
        <v>15</v>
      </c>
      <c r="B526" s="203"/>
      <c r="C526" s="203">
        <v>2</v>
      </c>
      <c r="D526" s="204"/>
      <c r="E526" s="150"/>
      <c r="F526" s="157" t="s">
        <v>158</v>
      </c>
      <c r="G526" s="158"/>
      <c r="H526" s="152"/>
      <c r="I526" s="153"/>
      <c r="J526" s="154"/>
      <c r="K526" s="154"/>
      <c r="L526" s="154"/>
      <c r="M526" s="155"/>
    </row>
    <row r="527" spans="1:13" s="156" customFormat="1" ht="15.75" customHeight="1">
      <c r="A527" s="208"/>
      <c r="B527" s="209"/>
      <c r="C527" s="209"/>
      <c r="D527" s="210"/>
      <c r="E527" s="225">
        <v>1</v>
      </c>
      <c r="F527" s="151"/>
      <c r="G527" s="152"/>
      <c r="H527" s="152"/>
      <c r="I527" s="152" t="s">
        <v>159</v>
      </c>
      <c r="J527" s="154">
        <v>106000</v>
      </c>
      <c r="K527" s="154">
        <v>110864</v>
      </c>
      <c r="L527" s="154">
        <v>150232</v>
      </c>
      <c r="M527" s="155">
        <f>L527/K527*100</f>
        <v>135.5101746283735</v>
      </c>
    </row>
    <row r="528" spans="1:13" s="156" customFormat="1" ht="15.75" customHeight="1">
      <c r="A528" s="149"/>
      <c r="B528" s="203"/>
      <c r="C528" s="203"/>
      <c r="D528" s="204"/>
      <c r="E528" s="150">
        <v>2</v>
      </c>
      <c r="F528" s="151"/>
      <c r="G528" s="152"/>
      <c r="H528" s="152"/>
      <c r="I528" s="152" t="s">
        <v>160</v>
      </c>
      <c r="J528" s="154">
        <v>20000</v>
      </c>
      <c r="K528" s="154">
        <v>170000</v>
      </c>
      <c r="L528" s="154">
        <v>170175</v>
      </c>
      <c r="M528" s="155">
        <f>L528/K528*100</f>
        <v>100.10294117647058</v>
      </c>
    </row>
    <row r="529" spans="1:13" s="156" customFormat="1" ht="15.75" customHeight="1">
      <c r="A529" s="149"/>
      <c r="B529" s="203"/>
      <c r="C529" s="203"/>
      <c r="D529" s="204"/>
      <c r="E529" s="150">
        <v>3</v>
      </c>
      <c r="F529" s="151"/>
      <c r="G529" s="152"/>
      <c r="H529" s="152"/>
      <c r="I529" s="152" t="s">
        <v>161</v>
      </c>
      <c r="J529" s="154">
        <v>127426</v>
      </c>
      <c r="K529" s="154">
        <v>127426</v>
      </c>
      <c r="L529" s="154">
        <v>127426</v>
      </c>
      <c r="M529" s="155">
        <f>L529/K529*100</f>
        <v>100</v>
      </c>
    </row>
    <row r="530" spans="1:13" s="156" customFormat="1" ht="15.75" customHeight="1">
      <c r="A530" s="149"/>
      <c r="B530" s="203"/>
      <c r="C530" s="203"/>
      <c r="D530" s="204"/>
      <c r="E530" s="150">
        <v>4</v>
      </c>
      <c r="F530" s="151"/>
      <c r="G530" s="152"/>
      <c r="H530" s="152"/>
      <c r="I530" s="159" t="s">
        <v>162</v>
      </c>
      <c r="J530" s="154">
        <v>600</v>
      </c>
      <c r="K530" s="154">
        <v>600</v>
      </c>
      <c r="L530" s="154">
        <v>600</v>
      </c>
      <c r="M530" s="155">
        <f>L530/K530*100</f>
        <v>100</v>
      </c>
    </row>
    <row r="531" spans="1:13" s="156" customFormat="1" ht="15.75" customHeight="1">
      <c r="A531" s="149"/>
      <c r="B531" s="203"/>
      <c r="C531" s="203"/>
      <c r="D531" s="204"/>
      <c r="E531" s="150">
        <v>5</v>
      </c>
      <c r="F531" s="151"/>
      <c r="G531" s="152"/>
      <c r="H531" s="152"/>
      <c r="I531" s="159" t="s">
        <v>163</v>
      </c>
      <c r="J531" s="154"/>
      <c r="K531" s="154"/>
      <c r="L531" s="154">
        <v>531</v>
      </c>
      <c r="M531" s="155"/>
    </row>
    <row r="532" spans="1:13" s="156" customFormat="1" ht="15.75" customHeight="1">
      <c r="A532" s="149"/>
      <c r="B532" s="203"/>
      <c r="C532" s="203"/>
      <c r="D532" s="204"/>
      <c r="E532" s="150"/>
      <c r="F532" s="157"/>
      <c r="G532" s="158"/>
      <c r="H532" s="152"/>
      <c r="I532" s="153"/>
      <c r="J532" s="154"/>
      <c r="K532" s="154"/>
      <c r="L532" s="154"/>
      <c r="M532" s="155"/>
    </row>
    <row r="533" spans="1:13" s="156" customFormat="1" ht="15.75" customHeight="1">
      <c r="A533" s="149"/>
      <c r="B533" s="203"/>
      <c r="C533" s="203"/>
      <c r="D533" s="204"/>
      <c r="E533" s="150"/>
      <c r="F533" s="161" t="s">
        <v>76</v>
      </c>
      <c r="G533" s="162"/>
      <c r="H533" s="162"/>
      <c r="I533" s="163"/>
      <c r="J533" s="164">
        <f>SUM(J525:J532)</f>
        <v>254026</v>
      </c>
      <c r="K533" s="164">
        <f>SUM(K525:K532)</f>
        <v>408890</v>
      </c>
      <c r="L533" s="164">
        <f>SUM(L525:L532)</f>
        <v>448964</v>
      </c>
      <c r="M533" s="165">
        <f>L533/K533*100</f>
        <v>109.80067988945683</v>
      </c>
    </row>
    <row r="534" spans="1:13" s="156" customFormat="1" ht="15.75" customHeight="1">
      <c r="A534" s="149"/>
      <c r="B534" s="203"/>
      <c r="C534" s="203"/>
      <c r="D534" s="204"/>
      <c r="E534" s="150"/>
      <c r="F534" s="167"/>
      <c r="G534" s="169"/>
      <c r="H534" s="169"/>
      <c r="I534" s="170"/>
      <c r="J534" s="171"/>
      <c r="K534" s="171"/>
      <c r="L534" s="171"/>
      <c r="M534" s="172"/>
    </row>
    <row r="535" spans="1:13" s="156" customFormat="1" ht="15.75" customHeight="1">
      <c r="A535" s="149">
        <v>16</v>
      </c>
      <c r="B535" s="203"/>
      <c r="C535" s="203">
        <v>2</v>
      </c>
      <c r="D535" s="204"/>
      <c r="E535" s="150"/>
      <c r="F535" s="157" t="s">
        <v>164</v>
      </c>
      <c r="G535" s="158"/>
      <c r="H535" s="152"/>
      <c r="I535" s="159"/>
      <c r="J535" s="154"/>
      <c r="K535" s="154"/>
      <c r="L535" s="154"/>
      <c r="M535" s="155"/>
    </row>
    <row r="536" spans="1:13" s="156" customFormat="1" ht="15.75" customHeight="1">
      <c r="A536" s="149"/>
      <c r="B536" s="203"/>
      <c r="C536" s="203"/>
      <c r="D536" s="204"/>
      <c r="E536" s="150">
        <v>1</v>
      </c>
      <c r="F536" s="151"/>
      <c r="G536" s="152"/>
      <c r="H536" s="152"/>
      <c r="I536" s="159" t="s">
        <v>165</v>
      </c>
      <c r="J536" s="154">
        <v>348000</v>
      </c>
      <c r="K536" s="154">
        <v>348000</v>
      </c>
      <c r="L536" s="154">
        <v>104121</v>
      </c>
      <c r="M536" s="155">
        <f aca="true" t="shared" si="6" ref="M536:M543">L536/K536*100</f>
        <v>29.9198275862069</v>
      </c>
    </row>
    <row r="537" spans="1:13" s="156" customFormat="1" ht="15.75" customHeight="1">
      <c r="A537" s="149"/>
      <c r="B537" s="203"/>
      <c r="C537" s="203"/>
      <c r="D537" s="204"/>
      <c r="E537" s="150">
        <v>2</v>
      </c>
      <c r="F537" s="151"/>
      <c r="G537" s="152"/>
      <c r="H537" s="152"/>
      <c r="I537" s="159" t="s">
        <v>166</v>
      </c>
      <c r="J537" s="154">
        <v>42500</v>
      </c>
      <c r="K537" s="154">
        <v>42500</v>
      </c>
      <c r="L537" s="154">
        <v>22231</v>
      </c>
      <c r="M537" s="155">
        <f t="shared" si="6"/>
        <v>52.308235294117644</v>
      </c>
    </row>
    <row r="538" spans="1:13" s="156" customFormat="1" ht="15.75" customHeight="1">
      <c r="A538" s="149"/>
      <c r="B538" s="203"/>
      <c r="C538" s="203"/>
      <c r="D538" s="204"/>
      <c r="E538" s="150">
        <v>3</v>
      </c>
      <c r="F538" s="151"/>
      <c r="G538" s="152"/>
      <c r="H538" s="152"/>
      <c r="I538" s="159" t="s">
        <v>167</v>
      </c>
      <c r="J538" s="154">
        <v>40000</v>
      </c>
      <c r="K538" s="154">
        <v>40000</v>
      </c>
      <c r="L538" s="154">
        <v>48147</v>
      </c>
      <c r="M538" s="155">
        <f t="shared" si="6"/>
        <v>120.3675</v>
      </c>
    </row>
    <row r="539" spans="1:13" s="156" customFormat="1" ht="15.75" customHeight="1">
      <c r="A539" s="149"/>
      <c r="B539" s="203"/>
      <c r="C539" s="203"/>
      <c r="D539" s="204"/>
      <c r="E539" s="150">
        <v>4</v>
      </c>
      <c r="F539" s="151"/>
      <c r="G539" s="152"/>
      <c r="H539" s="152"/>
      <c r="I539" s="159" t="s">
        <v>168</v>
      </c>
      <c r="J539" s="154">
        <v>70000</v>
      </c>
      <c r="K539" s="154">
        <v>70000</v>
      </c>
      <c r="L539" s="154">
        <v>50520</v>
      </c>
      <c r="M539" s="155">
        <f t="shared" si="6"/>
        <v>72.17142857142858</v>
      </c>
    </row>
    <row r="540" spans="1:13" s="156" customFormat="1" ht="15.75" customHeight="1">
      <c r="A540" s="149"/>
      <c r="B540" s="203"/>
      <c r="C540" s="203"/>
      <c r="D540" s="204"/>
      <c r="E540" s="150">
        <v>5</v>
      </c>
      <c r="F540" s="151"/>
      <c r="G540" s="152"/>
      <c r="H540" s="152"/>
      <c r="I540" s="159" t="s">
        <v>169</v>
      </c>
      <c r="J540" s="154"/>
      <c r="K540" s="154"/>
      <c r="L540" s="154">
        <v>2</v>
      </c>
      <c r="M540" s="155"/>
    </row>
    <row r="541" spans="1:13" s="156" customFormat="1" ht="15.75" customHeight="1">
      <c r="A541" s="149"/>
      <c r="B541" s="203"/>
      <c r="C541" s="203"/>
      <c r="D541" s="204"/>
      <c r="E541" s="150">
        <v>6</v>
      </c>
      <c r="F541" s="151"/>
      <c r="G541" s="152"/>
      <c r="H541" s="152"/>
      <c r="I541" s="159" t="s">
        <v>170</v>
      </c>
      <c r="J541" s="154"/>
      <c r="K541" s="154">
        <v>2711</v>
      </c>
      <c r="L541" s="154">
        <v>8005</v>
      </c>
      <c r="M541" s="155">
        <f t="shared" si="6"/>
        <v>295.2784950202877</v>
      </c>
    </row>
    <row r="542" spans="1:13" s="156" customFormat="1" ht="30" customHeight="1">
      <c r="A542" s="149"/>
      <c r="B542" s="203"/>
      <c r="C542" s="203"/>
      <c r="D542" s="204"/>
      <c r="E542" s="150">
        <v>7</v>
      </c>
      <c r="F542" s="151"/>
      <c r="G542" s="152"/>
      <c r="H542" s="152"/>
      <c r="I542" s="233" t="s">
        <v>171</v>
      </c>
      <c r="J542" s="154"/>
      <c r="K542" s="154">
        <v>64771</v>
      </c>
      <c r="L542" s="154">
        <v>64771</v>
      </c>
      <c r="M542" s="155">
        <f t="shared" si="6"/>
        <v>100</v>
      </c>
    </row>
    <row r="543" spans="1:13" s="156" customFormat="1" ht="15" customHeight="1">
      <c r="A543" s="149"/>
      <c r="B543" s="203"/>
      <c r="C543" s="203"/>
      <c r="D543" s="204"/>
      <c r="E543" s="150">
        <v>8</v>
      </c>
      <c r="F543" s="151"/>
      <c r="G543" s="152"/>
      <c r="H543" s="152"/>
      <c r="I543" s="159" t="s">
        <v>172</v>
      </c>
      <c r="J543" s="154"/>
      <c r="K543" s="154">
        <v>4484</v>
      </c>
      <c r="L543" s="154">
        <v>4484</v>
      </c>
      <c r="M543" s="155">
        <f t="shared" si="6"/>
        <v>100</v>
      </c>
    </row>
    <row r="544" spans="1:13" s="156" customFormat="1" ht="14.25" customHeight="1">
      <c r="A544" s="149"/>
      <c r="B544" s="203"/>
      <c r="C544" s="203"/>
      <c r="D544" s="204"/>
      <c r="E544" s="150"/>
      <c r="F544" s="151"/>
      <c r="G544" s="152"/>
      <c r="H544" s="152"/>
      <c r="I544" s="159"/>
      <c r="J544" s="154"/>
      <c r="K544" s="154"/>
      <c r="L544" s="154"/>
      <c r="M544" s="155"/>
    </row>
    <row r="545" spans="1:13" s="156" customFormat="1" ht="14.25" customHeight="1">
      <c r="A545" s="149"/>
      <c r="B545" s="203"/>
      <c r="C545" s="203"/>
      <c r="D545" s="204"/>
      <c r="E545" s="150"/>
      <c r="F545" s="161" t="s">
        <v>76</v>
      </c>
      <c r="G545" s="162"/>
      <c r="H545" s="162"/>
      <c r="I545" s="163"/>
      <c r="J545" s="164">
        <f>SUM(J534:J544)</f>
        <v>500500</v>
      </c>
      <c r="K545" s="164">
        <f>SUM(K534:K544)</f>
        <v>572466</v>
      </c>
      <c r="L545" s="164">
        <f>SUM(L534:L544)</f>
        <v>302281</v>
      </c>
      <c r="M545" s="165">
        <f>L545/K545*100</f>
        <v>52.803310589624544</v>
      </c>
    </row>
    <row r="546" spans="1:13" s="156" customFormat="1" ht="14.25" customHeight="1">
      <c r="A546" s="149"/>
      <c r="B546" s="149"/>
      <c r="C546" s="149"/>
      <c r="D546" s="150"/>
      <c r="E546" s="150"/>
      <c r="F546" s="152"/>
      <c r="G546" s="152"/>
      <c r="H546" s="152"/>
      <c r="I546" s="153"/>
      <c r="J546" s="154"/>
      <c r="K546" s="154"/>
      <c r="L546" s="154"/>
      <c r="M546" s="155"/>
    </row>
    <row r="547" spans="1:13" s="156" customFormat="1" ht="14.25" customHeight="1">
      <c r="A547" s="149">
        <v>17</v>
      </c>
      <c r="B547" s="203"/>
      <c r="C547" s="203">
        <v>2</v>
      </c>
      <c r="D547" s="204"/>
      <c r="E547" s="150"/>
      <c r="F547" s="157" t="s">
        <v>173</v>
      </c>
      <c r="G547" s="158"/>
      <c r="H547" s="152"/>
      <c r="I547" s="153"/>
      <c r="J547" s="154"/>
      <c r="K547" s="154"/>
      <c r="L547" s="154"/>
      <c r="M547" s="155"/>
    </row>
    <row r="548" spans="1:13" s="156" customFormat="1" ht="14.25" customHeight="1">
      <c r="A548" s="149"/>
      <c r="B548" s="203"/>
      <c r="C548" s="203"/>
      <c r="D548" s="204"/>
      <c r="E548" s="150">
        <v>1</v>
      </c>
      <c r="F548" s="157"/>
      <c r="G548" s="158"/>
      <c r="H548" s="152"/>
      <c r="I548" s="152" t="s">
        <v>174</v>
      </c>
      <c r="J548" s="154"/>
      <c r="L548" s="154">
        <v>1047</v>
      </c>
      <c r="M548" s="155"/>
    </row>
    <row r="549" spans="1:13" s="156" customFormat="1" ht="14.25" customHeight="1">
      <c r="A549" s="149"/>
      <c r="B549" s="203"/>
      <c r="C549" s="203"/>
      <c r="D549" s="204"/>
      <c r="E549" s="150">
        <v>2</v>
      </c>
      <c r="F549" s="157"/>
      <c r="G549" s="158"/>
      <c r="H549" s="152"/>
      <c r="I549" s="152" t="s">
        <v>175</v>
      </c>
      <c r="J549" s="154"/>
      <c r="K549" s="154">
        <v>109991</v>
      </c>
      <c r="L549" s="154">
        <v>109991</v>
      </c>
      <c r="M549" s="155">
        <f>L549/K549*100</f>
        <v>100</v>
      </c>
    </row>
    <row r="550" spans="1:13" s="156" customFormat="1" ht="14.25" customHeight="1">
      <c r="A550" s="149"/>
      <c r="B550" s="203"/>
      <c r="C550" s="203"/>
      <c r="D550" s="204"/>
      <c r="E550" s="150">
        <v>3</v>
      </c>
      <c r="F550" s="157"/>
      <c r="G550" s="158"/>
      <c r="H550" s="152"/>
      <c r="I550" s="152" t="s">
        <v>176</v>
      </c>
      <c r="J550" s="154"/>
      <c r="K550" s="154">
        <v>5893</v>
      </c>
      <c r="L550" s="154">
        <v>5893</v>
      </c>
      <c r="M550" s="155">
        <f>L550/K550*100</f>
        <v>100</v>
      </c>
    </row>
    <row r="551" spans="1:13" s="156" customFormat="1" ht="14.25" customHeight="1">
      <c r="A551" s="149"/>
      <c r="B551" s="203"/>
      <c r="C551" s="203"/>
      <c r="D551" s="204"/>
      <c r="E551" s="150">
        <v>4</v>
      </c>
      <c r="F551" s="157"/>
      <c r="G551" s="158"/>
      <c r="H551" s="152"/>
      <c r="I551" s="152" t="s">
        <v>177</v>
      </c>
      <c r="J551" s="154"/>
      <c r="K551" s="154">
        <v>25142</v>
      </c>
      <c r="L551" s="154">
        <v>34598</v>
      </c>
      <c r="M551" s="155">
        <f>L551/K551*100</f>
        <v>137.6103730809005</v>
      </c>
    </row>
    <row r="552" spans="1:13" s="156" customFormat="1" ht="14.25" customHeight="1">
      <c r="A552" s="149"/>
      <c r="B552" s="203"/>
      <c r="C552" s="203"/>
      <c r="D552" s="204"/>
      <c r="E552" s="150">
        <v>5</v>
      </c>
      <c r="F552" s="157"/>
      <c r="G552" s="158"/>
      <c r="H552" s="152"/>
      <c r="I552" s="152" t="s">
        <v>178</v>
      </c>
      <c r="J552" s="154"/>
      <c r="K552" s="154"/>
      <c r="L552" s="154">
        <v>204</v>
      </c>
      <c r="M552" s="155"/>
    </row>
    <row r="553" spans="1:13" s="156" customFormat="1" ht="7.5" customHeight="1">
      <c r="A553" s="149"/>
      <c r="B553" s="203"/>
      <c r="C553" s="203"/>
      <c r="D553" s="204"/>
      <c r="E553" s="150"/>
      <c r="F553" s="151"/>
      <c r="G553" s="152"/>
      <c r="H553" s="152"/>
      <c r="I553" s="153"/>
      <c r="J553" s="154"/>
      <c r="K553" s="154"/>
      <c r="L553" s="154"/>
      <c r="M553" s="155"/>
    </row>
    <row r="554" spans="1:13" s="156" customFormat="1" ht="14.25" customHeight="1">
      <c r="A554" s="149"/>
      <c r="B554" s="203"/>
      <c r="C554" s="203"/>
      <c r="D554" s="204"/>
      <c r="E554" s="150"/>
      <c r="F554" s="161" t="s">
        <v>76</v>
      </c>
      <c r="G554" s="162"/>
      <c r="H554" s="162"/>
      <c r="I554" s="163"/>
      <c r="J554" s="164">
        <f>SUM(J546:J553)</f>
        <v>0</v>
      </c>
      <c r="K554" s="164">
        <f>SUM(K546:K553)</f>
        <v>141026</v>
      </c>
      <c r="L554" s="164">
        <f>SUM(L546:L553)</f>
        <v>151733</v>
      </c>
      <c r="M554" s="165">
        <f>L554/K554*100</f>
        <v>107.592217037993</v>
      </c>
    </row>
    <row r="555" spans="1:13" s="156" customFormat="1" ht="14.25" customHeight="1" thickBot="1">
      <c r="A555" s="149"/>
      <c r="B555" s="203"/>
      <c r="C555" s="203"/>
      <c r="D555" s="204"/>
      <c r="E555" s="150"/>
      <c r="F555" s="151"/>
      <c r="G555" s="152"/>
      <c r="H555" s="152"/>
      <c r="I555" s="153"/>
      <c r="J555" s="154"/>
      <c r="K555" s="154"/>
      <c r="L555" s="154"/>
      <c r="M555" s="155"/>
    </row>
    <row r="556" spans="1:13" s="156" customFormat="1" ht="18" customHeight="1" thickBot="1">
      <c r="A556" s="234"/>
      <c r="B556" s="235"/>
      <c r="C556" s="235"/>
      <c r="D556" s="236"/>
      <c r="E556" s="237"/>
      <c r="F556" s="238" t="s">
        <v>179</v>
      </c>
      <c r="G556" s="239"/>
      <c r="H556" s="240"/>
      <c r="I556" s="241"/>
      <c r="J556" s="242">
        <f>J554+J545+J533+J524+J487+J476+J470</f>
        <v>2978286</v>
      </c>
      <c r="K556" s="242">
        <f>K554+K545+K533+K524+K487+K476+K470</f>
        <v>3455876</v>
      </c>
      <c r="L556" s="242">
        <f>L554+L545+L533+L524+L487+L476+L470</f>
        <v>3802427</v>
      </c>
      <c r="M556" s="243">
        <f>L556/K556*100</f>
        <v>110.02787715762949</v>
      </c>
    </row>
    <row r="557" spans="1:13" s="156" customFormat="1" ht="23.25" customHeight="1">
      <c r="A557" s="149"/>
      <c r="B557" s="203"/>
      <c r="C557" s="203"/>
      <c r="D557" s="204"/>
      <c r="E557" s="150"/>
      <c r="F557" s="151"/>
      <c r="G557" s="152"/>
      <c r="H557" s="152"/>
      <c r="I557" s="153"/>
      <c r="J557" s="154"/>
      <c r="K557" s="154"/>
      <c r="L557" s="154"/>
      <c r="M557" s="155"/>
    </row>
    <row r="558" spans="1:13" s="156" customFormat="1" ht="21.75" customHeight="1">
      <c r="A558" s="149"/>
      <c r="B558" s="203"/>
      <c r="C558" s="203"/>
      <c r="D558" s="204"/>
      <c r="E558" s="150"/>
      <c r="F558" s="144" t="s">
        <v>180</v>
      </c>
      <c r="G558" s="179"/>
      <c r="H558" s="179"/>
      <c r="I558" s="244"/>
      <c r="J558" s="154"/>
      <c r="K558" s="154"/>
      <c r="L558" s="154"/>
      <c r="M558" s="155"/>
    </row>
    <row r="559" spans="1:13" s="156" customFormat="1" ht="14.25" customHeight="1">
      <c r="A559" s="149"/>
      <c r="B559" s="203"/>
      <c r="C559" s="203"/>
      <c r="D559" s="204"/>
      <c r="E559" s="150"/>
      <c r="F559" s="157"/>
      <c r="G559" s="152"/>
      <c r="H559" s="152"/>
      <c r="I559" s="153"/>
      <c r="J559" s="154"/>
      <c r="K559" s="154"/>
      <c r="L559" s="154"/>
      <c r="M559" s="155"/>
    </row>
    <row r="560" spans="1:13" s="156" customFormat="1" ht="14.25" customHeight="1">
      <c r="A560" s="149">
        <v>1</v>
      </c>
      <c r="B560" s="203"/>
      <c r="C560" s="203">
        <v>2</v>
      </c>
      <c r="D560" s="204"/>
      <c r="E560" s="150"/>
      <c r="F560" s="157" t="s">
        <v>181</v>
      </c>
      <c r="G560" s="152"/>
      <c r="H560" s="152"/>
      <c r="I560" s="153"/>
      <c r="J560" s="154"/>
      <c r="K560" s="154"/>
      <c r="L560" s="154"/>
      <c r="M560" s="155"/>
    </row>
    <row r="561" spans="1:13" s="156" customFormat="1" ht="15.75" customHeight="1">
      <c r="A561" s="149"/>
      <c r="B561" s="203"/>
      <c r="C561" s="203"/>
      <c r="D561" s="204"/>
      <c r="E561" s="150">
        <v>1</v>
      </c>
      <c r="F561" s="157"/>
      <c r="G561" s="158"/>
      <c r="H561" s="152"/>
      <c r="I561" s="159" t="s">
        <v>126</v>
      </c>
      <c r="J561" s="160">
        <v>30</v>
      </c>
      <c r="K561" s="160">
        <v>30</v>
      </c>
      <c r="L561" s="160">
        <v>30</v>
      </c>
      <c r="M561" s="155">
        <f>L561/K561*100</f>
        <v>100</v>
      </c>
    </row>
    <row r="562" spans="1:13" s="156" customFormat="1" ht="15.75" customHeight="1">
      <c r="A562" s="149"/>
      <c r="B562" s="203"/>
      <c r="C562" s="203"/>
      <c r="D562" s="204"/>
      <c r="E562" s="150">
        <v>2</v>
      </c>
      <c r="F562" s="157"/>
      <c r="G562" s="158"/>
      <c r="H562" s="152"/>
      <c r="I562" s="159" t="s">
        <v>13</v>
      </c>
      <c r="J562" s="160"/>
      <c r="K562" s="160">
        <v>800</v>
      </c>
      <c r="L562" s="160">
        <v>800</v>
      </c>
      <c r="M562" s="155">
        <f>L562/K562*100</f>
        <v>100</v>
      </c>
    </row>
    <row r="563" spans="1:13" s="156" customFormat="1" ht="15">
      <c r="A563" s="149"/>
      <c r="B563" s="203"/>
      <c r="C563" s="203"/>
      <c r="D563" s="204"/>
      <c r="E563" s="150"/>
      <c r="F563" s="157"/>
      <c r="G563" s="158"/>
      <c r="H563" s="152"/>
      <c r="I563" s="159"/>
      <c r="J563" s="160"/>
      <c r="K563" s="160"/>
      <c r="L563" s="160"/>
      <c r="M563" s="155"/>
    </row>
    <row r="564" spans="1:13" s="156" customFormat="1" ht="15.75" customHeight="1">
      <c r="A564" s="149"/>
      <c r="B564" s="203"/>
      <c r="C564" s="203"/>
      <c r="D564" s="204"/>
      <c r="E564" s="150"/>
      <c r="F564" s="161" t="s">
        <v>76</v>
      </c>
      <c r="G564" s="162"/>
      <c r="H564" s="162"/>
      <c r="I564" s="163"/>
      <c r="J564" s="164">
        <f>SUM(J561:J563)</f>
        <v>30</v>
      </c>
      <c r="K564" s="164">
        <f>SUM(K561:K563)</f>
        <v>830</v>
      </c>
      <c r="L564" s="164">
        <f>SUM(L561:L563)</f>
        <v>830</v>
      </c>
      <c r="M564" s="165">
        <f>L564/K564*100</f>
        <v>100</v>
      </c>
    </row>
    <row r="565" spans="1:13" s="156" customFormat="1" ht="15.75" customHeight="1">
      <c r="A565" s="149"/>
      <c r="B565" s="203"/>
      <c r="C565" s="203"/>
      <c r="D565" s="204"/>
      <c r="E565" s="150"/>
      <c r="F565" s="151"/>
      <c r="G565" s="152"/>
      <c r="H565" s="152"/>
      <c r="I565" s="153"/>
      <c r="J565" s="154"/>
      <c r="K565" s="154"/>
      <c r="L565" s="154"/>
      <c r="M565" s="155"/>
    </row>
    <row r="566" spans="1:13" s="156" customFormat="1" ht="15.75" customHeight="1">
      <c r="A566" s="149">
        <v>2</v>
      </c>
      <c r="B566" s="203"/>
      <c r="C566" s="203">
        <v>2</v>
      </c>
      <c r="D566" s="204"/>
      <c r="E566" s="150"/>
      <c r="F566" s="157" t="s">
        <v>182</v>
      </c>
      <c r="G566" s="158"/>
      <c r="H566" s="152"/>
      <c r="I566" s="153"/>
      <c r="J566" s="160"/>
      <c r="K566" s="160"/>
      <c r="L566" s="160"/>
      <c r="M566" s="155"/>
    </row>
    <row r="567" spans="1:13" s="156" customFormat="1" ht="15.75" customHeight="1">
      <c r="A567" s="149"/>
      <c r="B567" s="203"/>
      <c r="C567" s="203"/>
      <c r="D567" s="204"/>
      <c r="E567" s="150">
        <v>1</v>
      </c>
      <c r="F567" s="157"/>
      <c r="G567" s="158"/>
      <c r="H567" s="152"/>
      <c r="I567" s="159" t="s">
        <v>126</v>
      </c>
      <c r="J567" s="160">
        <v>50</v>
      </c>
      <c r="K567" s="160">
        <v>50</v>
      </c>
      <c r="L567" s="160">
        <v>44</v>
      </c>
      <c r="M567" s="155">
        <f>L567/K567*100</f>
        <v>88</v>
      </c>
    </row>
    <row r="568" spans="1:13" s="156" customFormat="1" ht="15.75" customHeight="1">
      <c r="A568" s="149"/>
      <c r="B568" s="203"/>
      <c r="C568" s="203"/>
      <c r="D568" s="204"/>
      <c r="E568" s="150">
        <v>2</v>
      </c>
      <c r="F568" s="157"/>
      <c r="G568" s="158"/>
      <c r="H568" s="152"/>
      <c r="I568" s="159" t="s">
        <v>13</v>
      </c>
      <c r="J568" s="160"/>
      <c r="K568" s="160">
        <v>200</v>
      </c>
      <c r="L568" s="160">
        <v>200</v>
      </c>
      <c r="M568" s="155">
        <f>L568/K568*100</f>
        <v>100</v>
      </c>
    </row>
    <row r="569" spans="1:13" s="156" customFormat="1" ht="15.75" customHeight="1">
      <c r="A569" s="149"/>
      <c r="B569" s="203"/>
      <c r="C569" s="203"/>
      <c r="D569" s="204"/>
      <c r="E569" s="150"/>
      <c r="F569" s="157"/>
      <c r="G569" s="158"/>
      <c r="H569" s="152"/>
      <c r="I569" s="159"/>
      <c r="J569" s="160"/>
      <c r="K569" s="160"/>
      <c r="L569" s="160"/>
      <c r="M569" s="155"/>
    </row>
    <row r="570" spans="1:13" s="156" customFormat="1" ht="15.75" customHeight="1">
      <c r="A570" s="149"/>
      <c r="B570" s="203"/>
      <c r="C570" s="203"/>
      <c r="D570" s="204"/>
      <c r="E570" s="150"/>
      <c r="F570" s="161" t="s">
        <v>76</v>
      </c>
      <c r="G570" s="162"/>
      <c r="H570" s="162"/>
      <c r="I570" s="163"/>
      <c r="J570" s="164">
        <f>SUM(J567:J569)</f>
        <v>50</v>
      </c>
      <c r="K570" s="164">
        <f>SUM(K567:K569)</f>
        <v>250</v>
      </c>
      <c r="L570" s="164">
        <f>SUM(L567:L569)</f>
        <v>244</v>
      </c>
      <c r="M570" s="165">
        <f>L570/K570*100</f>
        <v>97.6</v>
      </c>
    </row>
    <row r="571" spans="1:13" s="156" customFormat="1" ht="15.75" customHeight="1">
      <c r="A571" s="149"/>
      <c r="B571" s="203"/>
      <c r="C571" s="203"/>
      <c r="D571" s="204"/>
      <c r="E571" s="150"/>
      <c r="F571" s="167"/>
      <c r="G571" s="169"/>
      <c r="H571" s="169"/>
      <c r="I571" s="170"/>
      <c r="J571" s="171"/>
      <c r="K571" s="171"/>
      <c r="L571" s="171"/>
      <c r="M571" s="172"/>
    </row>
    <row r="572" spans="1:13" s="156" customFormat="1" ht="15.75" customHeight="1">
      <c r="A572" s="149">
        <v>3</v>
      </c>
      <c r="B572" s="203"/>
      <c r="C572" s="203">
        <v>2</v>
      </c>
      <c r="D572" s="204"/>
      <c r="E572" s="150"/>
      <c r="F572" s="157" t="s">
        <v>183</v>
      </c>
      <c r="G572" s="158"/>
      <c r="H572" s="152"/>
      <c r="I572" s="153"/>
      <c r="J572" s="160"/>
      <c r="K572" s="160"/>
      <c r="L572" s="160"/>
      <c r="M572" s="155"/>
    </row>
    <row r="573" spans="1:13" s="156" customFormat="1" ht="15.75" customHeight="1">
      <c r="A573" s="149"/>
      <c r="B573" s="203"/>
      <c r="C573" s="203"/>
      <c r="D573" s="204"/>
      <c r="E573" s="150">
        <v>1</v>
      </c>
      <c r="F573" s="157"/>
      <c r="G573" s="158"/>
      <c r="H573" s="152"/>
      <c r="I573" s="159" t="s">
        <v>126</v>
      </c>
      <c r="J573" s="160">
        <v>50</v>
      </c>
      <c r="K573" s="160">
        <v>50</v>
      </c>
      <c r="L573" s="160">
        <v>53</v>
      </c>
      <c r="M573" s="155">
        <f>L573/K573*100</f>
        <v>106</v>
      </c>
    </row>
    <row r="574" spans="1:13" s="156" customFormat="1" ht="15.75" customHeight="1">
      <c r="A574" s="149"/>
      <c r="B574" s="203"/>
      <c r="C574" s="203"/>
      <c r="D574" s="204"/>
      <c r="E574" s="150">
        <v>2</v>
      </c>
      <c r="F574" s="157"/>
      <c r="G574" s="158"/>
      <c r="H574" s="152"/>
      <c r="I574" s="159" t="s">
        <v>13</v>
      </c>
      <c r="J574" s="160"/>
      <c r="K574" s="160">
        <v>230</v>
      </c>
      <c r="L574" s="160">
        <v>230</v>
      </c>
      <c r="M574" s="155">
        <f>L574/K574*100</f>
        <v>100</v>
      </c>
    </row>
    <row r="575" spans="1:13" s="156" customFormat="1" ht="15.75" customHeight="1">
      <c r="A575" s="149"/>
      <c r="B575" s="203"/>
      <c r="C575" s="203"/>
      <c r="D575" s="204"/>
      <c r="E575" s="150"/>
      <c r="F575" s="157"/>
      <c r="G575" s="158"/>
      <c r="H575" s="152"/>
      <c r="I575" s="159"/>
      <c r="J575" s="160"/>
      <c r="K575" s="160"/>
      <c r="L575" s="160"/>
      <c r="M575" s="155"/>
    </row>
    <row r="576" spans="1:13" s="156" customFormat="1" ht="15.75" customHeight="1">
      <c r="A576" s="149"/>
      <c r="B576" s="203"/>
      <c r="C576" s="203"/>
      <c r="D576" s="204"/>
      <c r="E576" s="150"/>
      <c r="F576" s="161" t="s">
        <v>76</v>
      </c>
      <c r="G576" s="162"/>
      <c r="H576" s="162"/>
      <c r="I576" s="163"/>
      <c r="J576" s="164">
        <f>SUM(J573:J575)</f>
        <v>50</v>
      </c>
      <c r="K576" s="164">
        <f>SUM(K573:K575)</f>
        <v>280</v>
      </c>
      <c r="L576" s="164">
        <f>SUM(L573:L575)</f>
        <v>283</v>
      </c>
      <c r="M576" s="165">
        <f>L576/K576*100</f>
        <v>101.07142857142857</v>
      </c>
    </row>
    <row r="577" spans="1:13" s="156" customFormat="1" ht="15.75" customHeight="1" thickBot="1">
      <c r="A577" s="149"/>
      <c r="B577" s="203"/>
      <c r="C577" s="203"/>
      <c r="D577" s="204"/>
      <c r="E577" s="150"/>
      <c r="F577" s="157"/>
      <c r="G577" s="158"/>
      <c r="H577" s="152"/>
      <c r="I577" s="153"/>
      <c r="J577" s="154"/>
      <c r="K577" s="154"/>
      <c r="L577" s="154"/>
      <c r="M577" s="155"/>
    </row>
    <row r="578" spans="1:13" s="156" customFormat="1" ht="18" customHeight="1" thickBot="1">
      <c r="A578" s="234"/>
      <c r="B578" s="235"/>
      <c r="C578" s="235"/>
      <c r="D578" s="236"/>
      <c r="E578" s="237"/>
      <c r="F578" s="238" t="s">
        <v>184</v>
      </c>
      <c r="G578" s="241"/>
      <c r="H578" s="241"/>
      <c r="I578" s="241"/>
      <c r="J578" s="242">
        <f>SUM(J559:J576)/2</f>
        <v>130</v>
      </c>
      <c r="K578" s="242">
        <f>SUM(K559:K576)/2</f>
        <v>1360</v>
      </c>
      <c r="L578" s="242">
        <f>SUM(L559:L576)/2</f>
        <v>1357</v>
      </c>
      <c r="M578" s="243">
        <f>L578/K578*100</f>
        <v>99.77941176470588</v>
      </c>
    </row>
    <row r="579" spans="1:13" s="156" customFormat="1" ht="28.5" customHeight="1">
      <c r="A579" s="149"/>
      <c r="B579" s="149"/>
      <c r="C579" s="149"/>
      <c r="D579" s="150"/>
      <c r="E579" s="245"/>
      <c r="F579" s="152"/>
      <c r="G579" s="152"/>
      <c r="H579" s="159"/>
      <c r="I579" s="246"/>
      <c r="J579" s="181"/>
      <c r="K579" s="181"/>
      <c r="L579" s="183"/>
      <c r="M579" s="182"/>
    </row>
    <row r="580" spans="1:13" s="156" customFormat="1" ht="18.75" customHeight="1">
      <c r="A580" s="149"/>
      <c r="B580" s="203"/>
      <c r="C580" s="203"/>
      <c r="D580" s="204"/>
      <c r="E580" s="150"/>
      <c r="F580" s="144" t="s">
        <v>185</v>
      </c>
      <c r="G580" s="179"/>
      <c r="H580" s="179"/>
      <c r="I580" s="244"/>
      <c r="J580" s="154"/>
      <c r="K580" s="154"/>
      <c r="L580" s="160"/>
      <c r="M580" s="155"/>
    </row>
    <row r="581" spans="1:13" s="156" customFormat="1" ht="15.75" customHeight="1">
      <c r="A581" s="149"/>
      <c r="B581" s="203"/>
      <c r="C581" s="203"/>
      <c r="D581" s="204"/>
      <c r="E581" s="150"/>
      <c r="F581" s="151"/>
      <c r="G581" s="152"/>
      <c r="H581" s="152"/>
      <c r="I581" s="153"/>
      <c r="J581" s="154"/>
      <c r="K581" s="154"/>
      <c r="L581" s="160"/>
      <c r="M581" s="155"/>
    </row>
    <row r="582" spans="1:13" s="156" customFormat="1" ht="15.75" customHeight="1">
      <c r="A582" s="149">
        <v>1</v>
      </c>
      <c r="B582" s="203"/>
      <c r="C582" s="203">
        <v>2</v>
      </c>
      <c r="D582" s="204"/>
      <c r="E582" s="150"/>
      <c r="F582" s="157" t="s">
        <v>13</v>
      </c>
      <c r="G582" s="158"/>
      <c r="H582" s="152"/>
      <c r="I582" s="153"/>
      <c r="J582" s="154"/>
      <c r="K582" s="154"/>
      <c r="L582" s="160"/>
      <c r="M582" s="155"/>
    </row>
    <row r="583" spans="1:13" s="156" customFormat="1" ht="15.75" customHeight="1">
      <c r="A583" s="149"/>
      <c r="B583" s="203"/>
      <c r="C583" s="203"/>
      <c r="D583" s="204"/>
      <c r="E583" s="150">
        <v>1</v>
      </c>
      <c r="F583" s="157"/>
      <c r="G583" s="158"/>
      <c r="H583" s="152"/>
      <c r="I583" s="159" t="s">
        <v>186</v>
      </c>
      <c r="J583" s="154">
        <v>100</v>
      </c>
      <c r="K583" s="154">
        <v>100</v>
      </c>
      <c r="L583" s="154">
        <v>175</v>
      </c>
      <c r="M583" s="155">
        <f aca="true" t="shared" si="7" ref="M583:M614">L583/K583*100</f>
        <v>175</v>
      </c>
    </row>
    <row r="584" spans="1:13" s="156" customFormat="1" ht="30" customHeight="1">
      <c r="A584" s="149"/>
      <c r="B584" s="203"/>
      <c r="C584" s="203"/>
      <c r="D584" s="204"/>
      <c r="E584" s="150">
        <v>2</v>
      </c>
      <c r="F584" s="157"/>
      <c r="G584" s="158"/>
      <c r="H584" s="152"/>
      <c r="I584" s="159" t="s">
        <v>187</v>
      </c>
      <c r="J584" s="154">
        <v>8900</v>
      </c>
      <c r="K584" s="154">
        <v>8900</v>
      </c>
      <c r="L584" s="154">
        <v>8900</v>
      </c>
      <c r="M584" s="155">
        <f t="shared" si="7"/>
        <v>100</v>
      </c>
    </row>
    <row r="585" spans="1:13" s="156" customFormat="1" ht="16.5" customHeight="1">
      <c r="A585" s="149"/>
      <c r="B585" s="203"/>
      <c r="C585" s="203"/>
      <c r="D585" s="204"/>
      <c r="E585" s="150">
        <v>3</v>
      </c>
      <c r="F585" s="157"/>
      <c r="G585" s="158"/>
      <c r="H585" s="152"/>
      <c r="I585" s="159" t="s">
        <v>188</v>
      </c>
      <c r="J585" s="154">
        <v>67467</v>
      </c>
      <c r="K585" s="154">
        <v>67467</v>
      </c>
      <c r="L585" s="154">
        <v>67467</v>
      </c>
      <c r="M585" s="155">
        <f t="shared" si="7"/>
        <v>100</v>
      </c>
    </row>
    <row r="586" spans="1:13" s="156" customFormat="1" ht="16.5" customHeight="1">
      <c r="A586" s="149"/>
      <c r="B586" s="203"/>
      <c r="C586" s="203"/>
      <c r="D586" s="204"/>
      <c r="E586" s="150">
        <v>4</v>
      </c>
      <c r="F586" s="157"/>
      <c r="G586" s="158"/>
      <c r="H586" s="152"/>
      <c r="I586" s="159" t="s">
        <v>189</v>
      </c>
      <c r="J586" s="154">
        <v>36000</v>
      </c>
      <c r="K586" s="154">
        <v>36000</v>
      </c>
      <c r="L586" s="154">
        <v>36000</v>
      </c>
      <c r="M586" s="155">
        <f t="shared" si="7"/>
        <v>100</v>
      </c>
    </row>
    <row r="587" spans="1:13" s="156" customFormat="1" ht="27" customHeight="1">
      <c r="A587" s="149"/>
      <c r="B587" s="203"/>
      <c r="C587" s="203"/>
      <c r="D587" s="204"/>
      <c r="E587" s="150">
        <v>5</v>
      </c>
      <c r="F587" s="157"/>
      <c r="G587" s="158"/>
      <c r="H587" s="152"/>
      <c r="I587" s="159" t="s">
        <v>190</v>
      </c>
      <c r="J587" s="154">
        <v>1800</v>
      </c>
      <c r="K587" s="154">
        <v>1800</v>
      </c>
      <c r="L587" s="154">
        <v>1800</v>
      </c>
      <c r="M587" s="155">
        <f t="shared" si="7"/>
        <v>100</v>
      </c>
    </row>
    <row r="588" spans="1:13" s="156" customFormat="1" ht="27" customHeight="1">
      <c r="A588" s="149"/>
      <c r="B588" s="203"/>
      <c r="C588" s="203"/>
      <c r="D588" s="204"/>
      <c r="E588" s="150">
        <v>6</v>
      </c>
      <c r="F588" s="157"/>
      <c r="G588" s="158"/>
      <c r="H588" s="152"/>
      <c r="I588" s="159" t="s">
        <v>191</v>
      </c>
      <c r="J588" s="154">
        <v>73500</v>
      </c>
      <c r="K588" s="154"/>
      <c r="L588" s="154"/>
      <c r="M588" s="155"/>
    </row>
    <row r="589" spans="1:13" s="156" customFormat="1" ht="15" customHeight="1">
      <c r="A589" s="149"/>
      <c r="B589" s="203"/>
      <c r="C589" s="203"/>
      <c r="D589" s="204"/>
      <c r="E589" s="150">
        <v>7</v>
      </c>
      <c r="F589" s="157"/>
      <c r="G589" s="158"/>
      <c r="H589" s="152"/>
      <c r="I589" s="159" t="s">
        <v>192</v>
      </c>
      <c r="J589" s="154"/>
      <c r="K589" s="154">
        <v>904</v>
      </c>
      <c r="L589" s="154">
        <v>904</v>
      </c>
      <c r="M589" s="155">
        <f t="shared" si="7"/>
        <v>100</v>
      </c>
    </row>
    <row r="590" spans="1:13" s="156" customFormat="1" ht="15" customHeight="1">
      <c r="A590" s="149"/>
      <c r="B590" s="203"/>
      <c r="C590" s="203"/>
      <c r="D590" s="204"/>
      <c r="E590" s="150">
        <v>8</v>
      </c>
      <c r="F590" s="157"/>
      <c r="G590" s="158"/>
      <c r="H590" s="152"/>
      <c r="I590" s="159" t="s">
        <v>193</v>
      </c>
      <c r="J590" s="154"/>
      <c r="K590" s="154">
        <v>6487</v>
      </c>
      <c r="L590" s="154">
        <v>6487</v>
      </c>
      <c r="M590" s="155">
        <f t="shared" si="7"/>
        <v>100</v>
      </c>
    </row>
    <row r="591" spans="1:13" s="156" customFormat="1" ht="18" customHeight="1">
      <c r="A591" s="149"/>
      <c r="B591" s="203"/>
      <c r="C591" s="203"/>
      <c r="D591" s="204"/>
      <c r="E591" s="150">
        <v>9</v>
      </c>
      <c r="F591" s="157"/>
      <c r="G591" s="158"/>
      <c r="H591" s="152"/>
      <c r="I591" s="159" t="s">
        <v>194</v>
      </c>
      <c r="J591" s="154"/>
      <c r="K591" s="154">
        <v>6311</v>
      </c>
      <c r="L591" s="154">
        <v>6311</v>
      </c>
      <c r="M591" s="155">
        <f t="shared" si="7"/>
        <v>100</v>
      </c>
    </row>
    <row r="592" spans="1:13" s="156" customFormat="1" ht="27" customHeight="1">
      <c r="A592" s="149"/>
      <c r="B592" s="203"/>
      <c r="C592" s="203"/>
      <c r="D592" s="204"/>
      <c r="E592" s="150">
        <v>10</v>
      </c>
      <c r="F592" s="157"/>
      <c r="G592" s="158"/>
      <c r="H592" s="152"/>
      <c r="I592" s="159" t="s">
        <v>195</v>
      </c>
      <c r="J592" s="154"/>
      <c r="K592" s="154">
        <v>7000</v>
      </c>
      <c r="L592" s="154">
        <v>7000</v>
      </c>
      <c r="M592" s="155">
        <f t="shared" si="7"/>
        <v>100</v>
      </c>
    </row>
    <row r="593" spans="1:13" s="156" customFormat="1" ht="44.25" customHeight="1">
      <c r="A593" s="149"/>
      <c r="B593" s="203"/>
      <c r="C593" s="203"/>
      <c r="D593" s="204"/>
      <c r="E593" s="150">
        <v>11</v>
      </c>
      <c r="F593" s="157"/>
      <c r="G593" s="158"/>
      <c r="H593" s="152"/>
      <c r="I593" s="159" t="s">
        <v>196</v>
      </c>
      <c r="J593" s="154"/>
      <c r="K593" s="154">
        <v>98</v>
      </c>
      <c r="L593" s="154">
        <v>98</v>
      </c>
      <c r="M593" s="155">
        <f t="shared" si="7"/>
        <v>100</v>
      </c>
    </row>
    <row r="594" spans="1:13" s="156" customFormat="1" ht="42.75" customHeight="1">
      <c r="A594" s="149"/>
      <c r="B594" s="203"/>
      <c r="C594" s="203"/>
      <c r="D594" s="204"/>
      <c r="E594" s="150">
        <v>12</v>
      </c>
      <c r="F594" s="157"/>
      <c r="G594" s="158"/>
      <c r="H594" s="152"/>
      <c r="I594" s="159" t="s">
        <v>197</v>
      </c>
      <c r="J594" s="154"/>
      <c r="K594" s="154">
        <v>180</v>
      </c>
      <c r="L594" s="154">
        <v>180</v>
      </c>
      <c r="M594" s="155">
        <f t="shared" si="7"/>
        <v>100</v>
      </c>
    </row>
    <row r="595" spans="1:13" s="156" customFormat="1" ht="18" customHeight="1">
      <c r="A595" s="149"/>
      <c r="B595" s="203"/>
      <c r="C595" s="203"/>
      <c r="D595" s="204"/>
      <c r="E595" s="150">
        <v>13</v>
      </c>
      <c r="F595" s="157"/>
      <c r="G595" s="158"/>
      <c r="H595" s="152"/>
      <c r="I595" s="159" t="s">
        <v>198</v>
      </c>
      <c r="J595" s="154"/>
      <c r="K595" s="154">
        <v>810</v>
      </c>
      <c r="L595" s="154">
        <v>810</v>
      </c>
      <c r="M595" s="155">
        <f t="shared" si="7"/>
        <v>100</v>
      </c>
    </row>
    <row r="596" spans="1:13" s="156" customFormat="1" ht="32.25" customHeight="1">
      <c r="A596" s="149"/>
      <c r="B596" s="203"/>
      <c r="C596" s="203"/>
      <c r="D596" s="204"/>
      <c r="E596" s="150">
        <v>14</v>
      </c>
      <c r="F596" s="157"/>
      <c r="G596" s="158"/>
      <c r="H596" s="152"/>
      <c r="I596" s="159" t="s">
        <v>199</v>
      </c>
      <c r="J596" s="154"/>
      <c r="K596" s="154">
        <v>2000</v>
      </c>
      <c r="L596" s="154">
        <v>2000</v>
      </c>
      <c r="M596" s="155">
        <f t="shared" si="7"/>
        <v>100</v>
      </c>
    </row>
    <row r="597" spans="1:13" s="156" customFormat="1" ht="16.5" customHeight="1">
      <c r="A597" s="149"/>
      <c r="B597" s="203"/>
      <c r="C597" s="203"/>
      <c r="D597" s="204"/>
      <c r="E597" s="150">
        <v>15</v>
      </c>
      <c r="F597" s="157"/>
      <c r="G597" s="158"/>
      <c r="H597" s="152"/>
      <c r="I597" s="159" t="s">
        <v>200</v>
      </c>
      <c r="J597" s="154"/>
      <c r="K597" s="154">
        <v>20078</v>
      </c>
      <c r="L597" s="154">
        <v>20078</v>
      </c>
      <c r="M597" s="155">
        <f t="shared" si="7"/>
        <v>100</v>
      </c>
    </row>
    <row r="598" spans="1:13" s="156" customFormat="1" ht="16.5" customHeight="1">
      <c r="A598" s="149"/>
      <c r="B598" s="203"/>
      <c r="C598" s="203"/>
      <c r="D598" s="204"/>
      <c r="E598" s="150">
        <v>16</v>
      </c>
      <c r="F598" s="157"/>
      <c r="G598" s="158"/>
      <c r="H598" s="152"/>
      <c r="I598" s="159" t="s">
        <v>201</v>
      </c>
      <c r="J598" s="154"/>
      <c r="K598" s="154">
        <v>1700</v>
      </c>
      <c r="L598" s="154">
        <v>1700</v>
      </c>
      <c r="M598" s="155">
        <f t="shared" si="7"/>
        <v>100</v>
      </c>
    </row>
    <row r="599" spans="1:13" s="156" customFormat="1" ht="16.5" customHeight="1">
      <c r="A599" s="149"/>
      <c r="B599" s="203"/>
      <c r="C599" s="203"/>
      <c r="D599" s="204"/>
      <c r="E599" s="150">
        <v>17</v>
      </c>
      <c r="F599" s="157"/>
      <c r="G599" s="158"/>
      <c r="H599" s="152"/>
      <c r="I599" s="159" t="s">
        <v>202</v>
      </c>
      <c r="J599" s="154"/>
      <c r="K599" s="154">
        <v>13974</v>
      </c>
      <c r="L599" s="154">
        <v>13974</v>
      </c>
      <c r="M599" s="155">
        <f t="shared" si="7"/>
        <v>100</v>
      </c>
    </row>
    <row r="600" spans="1:13" s="156" customFormat="1" ht="31.5" customHeight="1">
      <c r="A600" s="149"/>
      <c r="B600" s="203"/>
      <c r="C600" s="203"/>
      <c r="D600" s="204"/>
      <c r="E600" s="150">
        <v>18</v>
      </c>
      <c r="F600" s="157"/>
      <c r="G600" s="158"/>
      <c r="H600" s="152"/>
      <c r="I600" s="159" t="s">
        <v>203</v>
      </c>
      <c r="J600" s="154"/>
      <c r="K600" s="154">
        <v>1500</v>
      </c>
      <c r="L600" s="154">
        <v>1500</v>
      </c>
      <c r="M600" s="155">
        <f t="shared" si="7"/>
        <v>100</v>
      </c>
    </row>
    <row r="601" spans="1:13" s="156" customFormat="1" ht="30.75" customHeight="1">
      <c r="A601" s="149"/>
      <c r="B601" s="203"/>
      <c r="C601" s="203"/>
      <c r="D601" s="204"/>
      <c r="E601" s="150">
        <v>19</v>
      </c>
      <c r="F601" s="157"/>
      <c r="G601" s="158"/>
      <c r="H601" s="152"/>
      <c r="I601" s="159" t="s">
        <v>204</v>
      </c>
      <c r="J601" s="154"/>
      <c r="K601" s="154">
        <v>675</v>
      </c>
      <c r="L601" s="154">
        <v>675</v>
      </c>
      <c r="M601" s="155">
        <f t="shared" si="7"/>
        <v>100</v>
      </c>
    </row>
    <row r="602" spans="1:13" s="156" customFormat="1" ht="16.5" customHeight="1">
      <c r="A602" s="149"/>
      <c r="B602" s="203"/>
      <c r="C602" s="203"/>
      <c r="D602" s="204"/>
      <c r="E602" s="150">
        <v>20</v>
      </c>
      <c r="F602" s="157"/>
      <c r="G602" s="158"/>
      <c r="H602" s="152"/>
      <c r="I602" s="159" t="s">
        <v>205</v>
      </c>
      <c r="J602" s="154"/>
      <c r="K602" s="154">
        <v>7023</v>
      </c>
      <c r="L602" s="154">
        <v>7023</v>
      </c>
      <c r="M602" s="155">
        <f t="shared" si="7"/>
        <v>100</v>
      </c>
    </row>
    <row r="603" spans="1:13" s="156" customFormat="1" ht="16.5" customHeight="1">
      <c r="A603" s="149"/>
      <c r="B603" s="203"/>
      <c r="C603" s="203"/>
      <c r="D603" s="204"/>
      <c r="E603" s="150">
        <v>21</v>
      </c>
      <c r="F603" s="157"/>
      <c r="G603" s="158"/>
      <c r="H603" s="152"/>
      <c r="I603" s="159" t="s">
        <v>206</v>
      </c>
      <c r="J603" s="154"/>
      <c r="K603" s="154">
        <v>300</v>
      </c>
      <c r="L603" s="154">
        <v>300</v>
      </c>
      <c r="M603" s="155">
        <f t="shared" si="7"/>
        <v>100</v>
      </c>
    </row>
    <row r="604" spans="1:13" s="156" customFormat="1" ht="30">
      <c r="A604" s="149"/>
      <c r="B604" s="203"/>
      <c r="C604" s="203"/>
      <c r="D604" s="204"/>
      <c r="E604" s="150">
        <v>22</v>
      </c>
      <c r="F604" s="157"/>
      <c r="G604" s="158"/>
      <c r="H604" s="152"/>
      <c r="I604" s="159" t="s">
        <v>207</v>
      </c>
      <c r="J604" s="154"/>
      <c r="K604" s="154">
        <v>255</v>
      </c>
      <c r="L604" s="154">
        <v>255</v>
      </c>
      <c r="M604" s="155">
        <f t="shared" si="7"/>
        <v>100</v>
      </c>
    </row>
    <row r="605" spans="1:13" s="156" customFormat="1" ht="30">
      <c r="A605" s="149"/>
      <c r="B605" s="203"/>
      <c r="C605" s="203"/>
      <c r="D605" s="204"/>
      <c r="E605" s="150">
        <v>23</v>
      </c>
      <c r="F605" s="157"/>
      <c r="G605" s="158"/>
      <c r="H605" s="152"/>
      <c r="I605" s="159" t="s">
        <v>208</v>
      </c>
      <c r="J605" s="154"/>
      <c r="K605" s="154">
        <v>250</v>
      </c>
      <c r="L605" s="154">
        <v>250</v>
      </c>
      <c r="M605" s="155">
        <f t="shared" si="7"/>
        <v>100</v>
      </c>
    </row>
    <row r="606" spans="1:13" s="156" customFormat="1" ht="60">
      <c r="A606" s="149"/>
      <c r="B606" s="203"/>
      <c r="C606" s="203"/>
      <c r="D606" s="204"/>
      <c r="E606" s="150">
        <v>24</v>
      </c>
      <c r="F606" s="157"/>
      <c r="G606" s="158"/>
      <c r="H606" s="152"/>
      <c r="I606" s="159" t="s">
        <v>209</v>
      </c>
      <c r="J606" s="154"/>
      <c r="K606" s="154">
        <v>1000</v>
      </c>
      <c r="L606" s="154">
        <v>1000</v>
      </c>
      <c r="M606" s="155">
        <f t="shared" si="7"/>
        <v>100</v>
      </c>
    </row>
    <row r="607" spans="1:13" s="156" customFormat="1" ht="28.5" customHeight="1">
      <c r="A607" s="149"/>
      <c r="B607" s="203"/>
      <c r="C607" s="203"/>
      <c r="D607" s="204"/>
      <c r="E607" s="150">
        <v>25</v>
      </c>
      <c r="F607" s="157"/>
      <c r="G607" s="158"/>
      <c r="H607" s="152"/>
      <c r="I607" s="159" t="s">
        <v>210</v>
      </c>
      <c r="J607" s="154"/>
      <c r="K607" s="154">
        <v>600</v>
      </c>
      <c r="L607" s="154">
        <v>600</v>
      </c>
      <c r="M607" s="155">
        <f t="shared" si="7"/>
        <v>100</v>
      </c>
    </row>
    <row r="608" spans="1:13" s="156" customFormat="1" ht="28.5" customHeight="1">
      <c r="A608" s="149"/>
      <c r="B608" s="203"/>
      <c r="C608" s="203"/>
      <c r="D608" s="204"/>
      <c r="E608" s="150">
        <v>26</v>
      </c>
      <c r="F608" s="157"/>
      <c r="G608" s="158"/>
      <c r="H608" s="152"/>
      <c r="I608" s="159" t="s">
        <v>211</v>
      </c>
      <c r="J608" s="154"/>
      <c r="K608" s="154">
        <v>2000</v>
      </c>
      <c r="L608" s="154">
        <v>2000</v>
      </c>
      <c r="M608" s="155">
        <f t="shared" si="7"/>
        <v>100</v>
      </c>
    </row>
    <row r="609" spans="1:13" s="156" customFormat="1" ht="15">
      <c r="A609" s="149"/>
      <c r="B609" s="203"/>
      <c r="C609" s="203"/>
      <c r="D609" s="204"/>
      <c r="E609" s="150">
        <v>27</v>
      </c>
      <c r="F609" s="157"/>
      <c r="G609" s="158"/>
      <c r="H609" s="152"/>
      <c r="I609" s="159" t="s">
        <v>212</v>
      </c>
      <c r="J609" s="154"/>
      <c r="K609" s="154">
        <v>3222</v>
      </c>
      <c r="L609" s="154">
        <v>3222</v>
      </c>
      <c r="M609" s="155">
        <f t="shared" si="7"/>
        <v>100</v>
      </c>
    </row>
    <row r="610" spans="1:13" s="156" customFormat="1" ht="28.5" customHeight="1">
      <c r="A610" s="149"/>
      <c r="B610" s="203"/>
      <c r="C610" s="203"/>
      <c r="D610" s="204"/>
      <c r="E610" s="150">
        <v>28</v>
      </c>
      <c r="F610" s="157"/>
      <c r="G610" s="158"/>
      <c r="H610" s="152"/>
      <c r="I610" s="159" t="s">
        <v>213</v>
      </c>
      <c r="J610" s="154"/>
      <c r="K610" s="154">
        <v>6000</v>
      </c>
      <c r="L610" s="154">
        <v>6000</v>
      </c>
      <c r="M610" s="155">
        <f t="shared" si="7"/>
        <v>100</v>
      </c>
    </row>
    <row r="611" spans="1:13" s="156" customFormat="1" ht="28.5" customHeight="1">
      <c r="A611" s="149"/>
      <c r="B611" s="203"/>
      <c r="C611" s="203"/>
      <c r="D611" s="204"/>
      <c r="E611" s="150">
        <v>29</v>
      </c>
      <c r="F611" s="157"/>
      <c r="G611" s="158"/>
      <c r="H611" s="152"/>
      <c r="I611" s="159" t="s">
        <v>214</v>
      </c>
      <c r="J611" s="154"/>
      <c r="K611" s="154">
        <v>1250</v>
      </c>
      <c r="L611" s="154">
        <v>1250</v>
      </c>
      <c r="M611" s="155">
        <f t="shared" si="7"/>
        <v>100</v>
      </c>
    </row>
    <row r="612" spans="1:13" s="156" customFormat="1" ht="28.5" customHeight="1">
      <c r="A612" s="149"/>
      <c r="B612" s="203"/>
      <c r="C612" s="203"/>
      <c r="D612" s="204"/>
      <c r="E612" s="150">
        <v>30</v>
      </c>
      <c r="F612" s="157"/>
      <c r="G612" s="158"/>
      <c r="H612" s="152"/>
      <c r="I612" s="159" t="s">
        <v>215</v>
      </c>
      <c r="J612" s="154"/>
      <c r="K612" s="154">
        <v>500</v>
      </c>
      <c r="L612" s="154">
        <v>500</v>
      </c>
      <c r="M612" s="155">
        <f t="shared" si="7"/>
        <v>100</v>
      </c>
    </row>
    <row r="613" spans="1:13" s="156" customFormat="1" ht="28.5" customHeight="1">
      <c r="A613" s="149"/>
      <c r="B613" s="203"/>
      <c r="C613" s="203"/>
      <c r="D613" s="204"/>
      <c r="E613" s="150">
        <v>31</v>
      </c>
      <c r="F613" s="157"/>
      <c r="G613" s="158"/>
      <c r="H613" s="152"/>
      <c r="I613" s="159" t="s">
        <v>216</v>
      </c>
      <c r="J613" s="154"/>
      <c r="K613" s="154">
        <v>250</v>
      </c>
      <c r="L613" s="154">
        <v>250</v>
      </c>
      <c r="M613" s="155">
        <f t="shared" si="7"/>
        <v>100</v>
      </c>
    </row>
    <row r="614" spans="1:13" s="156" customFormat="1" ht="28.5" customHeight="1">
      <c r="A614" s="149"/>
      <c r="B614" s="203"/>
      <c r="C614" s="203"/>
      <c r="D614" s="204"/>
      <c r="E614" s="150">
        <v>32</v>
      </c>
      <c r="F614" s="157"/>
      <c r="G614" s="158"/>
      <c r="H614" s="152"/>
      <c r="I614" s="159" t="s">
        <v>217</v>
      </c>
      <c r="J614" s="154"/>
      <c r="K614" s="154">
        <v>500</v>
      </c>
      <c r="L614" s="154">
        <v>500</v>
      </c>
      <c r="M614" s="155">
        <f t="shared" si="7"/>
        <v>100</v>
      </c>
    </row>
    <row r="615" spans="1:13" s="156" customFormat="1" ht="28.5" customHeight="1">
      <c r="A615" s="149"/>
      <c r="B615" s="203"/>
      <c r="C615" s="203"/>
      <c r="D615" s="204"/>
      <c r="E615" s="150">
        <v>33</v>
      </c>
      <c r="F615" s="157"/>
      <c r="G615" s="158"/>
      <c r="H615" s="152"/>
      <c r="I615" s="159" t="s">
        <v>218</v>
      </c>
      <c r="J615" s="154"/>
      <c r="K615" s="154"/>
      <c r="L615" s="154">
        <v>1095</v>
      </c>
      <c r="M615" s="155"/>
    </row>
    <row r="616" spans="1:13" s="156" customFormat="1" ht="15" customHeight="1">
      <c r="A616" s="149"/>
      <c r="B616" s="203"/>
      <c r="C616" s="203"/>
      <c r="D616" s="204"/>
      <c r="E616" s="150"/>
      <c r="F616" s="151"/>
      <c r="G616" s="152"/>
      <c r="H616" s="152"/>
      <c r="I616" s="159"/>
      <c r="J616" s="154"/>
      <c r="K616" s="154"/>
      <c r="L616" s="154"/>
      <c r="M616" s="155"/>
    </row>
    <row r="617" spans="1:13" s="156" customFormat="1" ht="15" customHeight="1">
      <c r="A617" s="149"/>
      <c r="B617" s="203"/>
      <c r="C617" s="203"/>
      <c r="D617" s="204"/>
      <c r="E617" s="150"/>
      <c r="F617" s="161" t="s">
        <v>76</v>
      </c>
      <c r="G617" s="162"/>
      <c r="H617" s="162"/>
      <c r="I617" s="163"/>
      <c r="J617" s="164">
        <f>SUM(J583:J616)</f>
        <v>187767</v>
      </c>
      <c r="K617" s="164">
        <f>SUM(K583:K616)</f>
        <v>199134</v>
      </c>
      <c r="L617" s="164">
        <f>SUM(L583:L616)</f>
        <v>200304</v>
      </c>
      <c r="M617" s="165">
        <f>L617/K617*100</f>
        <v>100.58754406580495</v>
      </c>
    </row>
    <row r="618" spans="1:13" s="156" customFormat="1" ht="15" customHeight="1">
      <c r="A618" s="149"/>
      <c r="B618" s="203"/>
      <c r="C618" s="203"/>
      <c r="D618" s="204"/>
      <c r="E618" s="150"/>
      <c r="F618" s="167"/>
      <c r="G618" s="169"/>
      <c r="H618" s="169"/>
      <c r="I618" s="170"/>
      <c r="J618" s="171"/>
      <c r="K618" s="171"/>
      <c r="L618" s="171"/>
      <c r="M618" s="172"/>
    </row>
    <row r="619" spans="1:13" s="156" customFormat="1" ht="15" customHeight="1">
      <c r="A619" s="149">
        <v>2</v>
      </c>
      <c r="B619" s="203"/>
      <c r="C619" s="203">
        <v>2</v>
      </c>
      <c r="D619" s="204"/>
      <c r="E619" s="150"/>
      <c r="F619" s="675" t="s">
        <v>74</v>
      </c>
      <c r="G619" s="668"/>
      <c r="H619" s="668"/>
      <c r="I619" s="669"/>
      <c r="J619" s="171"/>
      <c r="K619" s="171"/>
      <c r="L619" s="171"/>
      <c r="M619" s="172"/>
    </row>
    <row r="620" spans="1:13" s="156" customFormat="1" ht="29.25" customHeight="1">
      <c r="A620" s="149"/>
      <c r="B620" s="203"/>
      <c r="C620" s="203"/>
      <c r="D620" s="204"/>
      <c r="E620" s="150">
        <v>1</v>
      </c>
      <c r="F620" s="167"/>
      <c r="G620" s="169"/>
      <c r="H620" s="169"/>
      <c r="I620" s="247" t="s">
        <v>219</v>
      </c>
      <c r="J620" s="154">
        <v>5000</v>
      </c>
      <c r="K620" s="154">
        <v>5000</v>
      </c>
      <c r="L620" s="154">
        <v>5006</v>
      </c>
      <c r="M620" s="155">
        <f aca="true" t="shared" si="8" ref="M620:M633">L620/K620*100</f>
        <v>100.12</v>
      </c>
    </row>
    <row r="621" spans="1:13" s="156" customFormat="1" ht="27.75" customHeight="1">
      <c r="A621" s="149"/>
      <c r="B621" s="203"/>
      <c r="C621" s="203"/>
      <c r="D621" s="204"/>
      <c r="E621" s="150">
        <v>2</v>
      </c>
      <c r="F621" s="167"/>
      <c r="G621" s="169"/>
      <c r="H621" s="169"/>
      <c r="I621" s="247" t="s">
        <v>220</v>
      </c>
      <c r="J621" s="154">
        <v>4000</v>
      </c>
      <c r="K621" s="154">
        <v>4000</v>
      </c>
      <c r="L621" s="154"/>
      <c r="M621" s="155"/>
    </row>
    <row r="622" spans="1:13" s="156" customFormat="1" ht="27.75" customHeight="1">
      <c r="A622" s="149"/>
      <c r="B622" s="203"/>
      <c r="C622" s="203"/>
      <c r="D622" s="204"/>
      <c r="E622" s="150">
        <v>3</v>
      </c>
      <c r="F622" s="167"/>
      <c r="G622" s="169"/>
      <c r="H622" s="169"/>
      <c r="I622" s="247" t="s">
        <v>221</v>
      </c>
      <c r="J622" s="154"/>
      <c r="K622" s="154">
        <v>64326</v>
      </c>
      <c r="L622" s="154">
        <v>64326</v>
      </c>
      <c r="M622" s="155">
        <f t="shared" si="8"/>
        <v>100</v>
      </c>
    </row>
    <row r="623" spans="1:13" s="156" customFormat="1" ht="27.75" customHeight="1">
      <c r="A623" s="149"/>
      <c r="B623" s="203"/>
      <c r="C623" s="203"/>
      <c r="D623" s="204"/>
      <c r="E623" s="150">
        <v>4</v>
      </c>
      <c r="F623" s="167"/>
      <c r="G623" s="169"/>
      <c r="H623" s="169"/>
      <c r="I623" s="247" t="s">
        <v>222</v>
      </c>
      <c r="J623" s="154"/>
      <c r="K623" s="154">
        <v>42738</v>
      </c>
      <c r="L623" s="154">
        <v>42738</v>
      </c>
      <c r="M623" s="155">
        <f t="shared" si="8"/>
        <v>100</v>
      </c>
    </row>
    <row r="624" spans="1:13" s="156" customFormat="1" ht="17.25" customHeight="1">
      <c r="A624" s="149"/>
      <c r="B624" s="203"/>
      <c r="C624" s="203"/>
      <c r="D624" s="204"/>
      <c r="E624" s="150">
        <v>5</v>
      </c>
      <c r="F624" s="167"/>
      <c r="G624" s="169"/>
      <c r="H624" s="169"/>
      <c r="I624" s="247" t="s">
        <v>223</v>
      </c>
      <c r="J624" s="154"/>
      <c r="K624" s="154">
        <v>6288</v>
      </c>
      <c r="L624" s="154">
        <v>10404</v>
      </c>
      <c r="M624" s="155">
        <f t="shared" si="8"/>
        <v>165.45801526717557</v>
      </c>
    </row>
    <row r="625" spans="1:13" s="156" customFormat="1" ht="30" customHeight="1">
      <c r="A625" s="149"/>
      <c r="B625" s="203"/>
      <c r="C625" s="203"/>
      <c r="D625" s="204"/>
      <c r="E625" s="150">
        <v>6</v>
      </c>
      <c r="F625" s="167"/>
      <c r="G625" s="169"/>
      <c r="H625" s="169"/>
      <c r="I625" s="247" t="s">
        <v>224</v>
      </c>
      <c r="J625" s="154"/>
      <c r="K625" s="154">
        <v>4301</v>
      </c>
      <c r="L625" s="154">
        <v>4301</v>
      </c>
      <c r="M625" s="155">
        <f t="shared" si="8"/>
        <v>100</v>
      </c>
    </row>
    <row r="626" spans="1:13" s="156" customFormat="1" ht="25.5" customHeight="1">
      <c r="A626" s="149"/>
      <c r="B626" s="203"/>
      <c r="C626" s="203"/>
      <c r="D626" s="204"/>
      <c r="E626" s="150">
        <v>7</v>
      </c>
      <c r="F626" s="167"/>
      <c r="G626" s="169"/>
      <c r="H626" s="169"/>
      <c r="I626" s="247" t="s">
        <v>225</v>
      </c>
      <c r="J626" s="154"/>
      <c r="K626" s="154">
        <v>2986</v>
      </c>
      <c r="L626" s="154">
        <v>2986</v>
      </c>
      <c r="M626" s="155">
        <f t="shared" si="8"/>
        <v>100</v>
      </c>
    </row>
    <row r="627" spans="1:13" s="156" customFormat="1" ht="27" customHeight="1">
      <c r="A627" s="149"/>
      <c r="B627" s="203"/>
      <c r="C627" s="203"/>
      <c r="D627" s="204"/>
      <c r="E627" s="150">
        <v>8</v>
      </c>
      <c r="F627" s="167"/>
      <c r="G627" s="169"/>
      <c r="H627" s="169"/>
      <c r="I627" s="247" t="s">
        <v>226</v>
      </c>
      <c r="J627" s="154"/>
      <c r="K627" s="154">
        <v>97577</v>
      </c>
      <c r="L627" s="154">
        <v>97577</v>
      </c>
      <c r="M627" s="155">
        <f t="shared" si="8"/>
        <v>100</v>
      </c>
    </row>
    <row r="628" spans="1:13" s="156" customFormat="1" ht="27.75" customHeight="1">
      <c r="A628" s="149"/>
      <c r="B628" s="203"/>
      <c r="C628" s="203"/>
      <c r="D628" s="204"/>
      <c r="E628" s="150">
        <v>9</v>
      </c>
      <c r="F628" s="167"/>
      <c r="G628" s="169"/>
      <c r="H628" s="169"/>
      <c r="I628" s="247" t="s">
        <v>227</v>
      </c>
      <c r="J628" s="154"/>
      <c r="K628" s="154">
        <v>2000</v>
      </c>
      <c r="L628" s="154">
        <v>2000</v>
      </c>
      <c r="M628" s="155">
        <f t="shared" si="8"/>
        <v>100</v>
      </c>
    </row>
    <row r="629" spans="1:13" s="156" customFormat="1" ht="26.25" customHeight="1">
      <c r="A629" s="149"/>
      <c r="B629" s="203"/>
      <c r="C629" s="203"/>
      <c r="D629" s="204"/>
      <c r="E629" s="150">
        <v>10</v>
      </c>
      <c r="F629" s="167"/>
      <c r="G629" s="169"/>
      <c r="H629" s="169"/>
      <c r="I629" s="247" t="s">
        <v>228</v>
      </c>
      <c r="J629" s="154"/>
      <c r="K629" s="154">
        <v>3180</v>
      </c>
      <c r="L629" s="154">
        <v>3180</v>
      </c>
      <c r="M629" s="155">
        <f t="shared" si="8"/>
        <v>100</v>
      </c>
    </row>
    <row r="630" spans="1:13" s="156" customFormat="1" ht="14.25" customHeight="1">
      <c r="A630" s="149"/>
      <c r="B630" s="203"/>
      <c r="C630" s="203"/>
      <c r="D630" s="204"/>
      <c r="E630" s="150">
        <v>11</v>
      </c>
      <c r="F630" s="167"/>
      <c r="G630" s="169"/>
      <c r="H630" s="169"/>
      <c r="I630" s="247" t="s">
        <v>229</v>
      </c>
      <c r="J630" s="154"/>
      <c r="K630" s="154">
        <v>34112</v>
      </c>
      <c r="L630" s="154">
        <v>34112</v>
      </c>
      <c r="M630" s="155">
        <f t="shared" si="8"/>
        <v>100</v>
      </c>
    </row>
    <row r="631" spans="1:13" s="156" customFormat="1" ht="29.25" customHeight="1">
      <c r="A631" s="149"/>
      <c r="B631" s="203"/>
      <c r="C631" s="203"/>
      <c r="D631" s="204"/>
      <c r="E631" s="150">
        <v>12</v>
      </c>
      <c r="F631" s="167"/>
      <c r="G631" s="169"/>
      <c r="H631" s="169"/>
      <c r="I631" s="247" t="s">
        <v>230</v>
      </c>
      <c r="J631" s="154"/>
      <c r="K631" s="154">
        <v>4250</v>
      </c>
      <c r="L631" s="154">
        <v>4250</v>
      </c>
      <c r="M631" s="155">
        <f t="shared" si="8"/>
        <v>100</v>
      </c>
    </row>
    <row r="632" spans="1:13" s="156" customFormat="1" ht="27.75" customHeight="1">
      <c r="A632" s="149"/>
      <c r="B632" s="203"/>
      <c r="C632" s="203"/>
      <c r="D632" s="204"/>
      <c r="E632" s="150">
        <v>13</v>
      </c>
      <c r="F632" s="167"/>
      <c r="G632" s="169"/>
      <c r="H632" s="169"/>
      <c r="I632" s="247" t="s">
        <v>216</v>
      </c>
      <c r="J632" s="154"/>
      <c r="K632" s="154">
        <v>200</v>
      </c>
      <c r="L632" s="154">
        <v>200</v>
      </c>
      <c r="M632" s="155">
        <f t="shared" si="8"/>
        <v>100</v>
      </c>
    </row>
    <row r="633" spans="1:13" s="156" customFormat="1" ht="30" customHeight="1">
      <c r="A633" s="149"/>
      <c r="B633" s="203"/>
      <c r="C633" s="203"/>
      <c r="D633" s="204"/>
      <c r="E633" s="150">
        <v>14</v>
      </c>
      <c r="F633" s="167"/>
      <c r="G633" s="169"/>
      <c r="H633" s="169"/>
      <c r="I633" s="247" t="s">
        <v>231</v>
      </c>
      <c r="J633" s="154"/>
      <c r="K633" s="154">
        <v>350</v>
      </c>
      <c r="L633" s="154">
        <v>350</v>
      </c>
      <c r="M633" s="155">
        <f t="shared" si="8"/>
        <v>100</v>
      </c>
    </row>
    <row r="634" spans="1:13" s="156" customFormat="1" ht="15">
      <c r="A634" s="149"/>
      <c r="B634" s="203"/>
      <c r="C634" s="203"/>
      <c r="D634" s="204"/>
      <c r="E634" s="150"/>
      <c r="F634" s="167"/>
      <c r="G634" s="169"/>
      <c r="H634" s="169"/>
      <c r="I634" s="247"/>
      <c r="J634" s="154"/>
      <c r="K634" s="154"/>
      <c r="L634" s="154"/>
      <c r="M634" s="172"/>
    </row>
    <row r="635" spans="1:13" s="156" customFormat="1" ht="15" customHeight="1">
      <c r="A635" s="149"/>
      <c r="B635" s="203"/>
      <c r="C635" s="203"/>
      <c r="D635" s="204"/>
      <c r="E635" s="150"/>
      <c r="F635" s="161" t="s">
        <v>76</v>
      </c>
      <c r="G635" s="162"/>
      <c r="H635" s="162"/>
      <c r="I635" s="163"/>
      <c r="J635" s="164">
        <f>SUM(J620:J634)</f>
        <v>9000</v>
      </c>
      <c r="K635" s="164">
        <f>SUM(K620:K634)</f>
        <v>271308</v>
      </c>
      <c r="L635" s="164">
        <f>SUM(L620:L634)</f>
        <v>271430</v>
      </c>
      <c r="M635" s="165">
        <f>L635/K635*100</f>
        <v>100.04496734338832</v>
      </c>
    </row>
    <row r="636" spans="1:13" s="156" customFormat="1" ht="15.75" thickBot="1">
      <c r="A636" s="149"/>
      <c r="B636" s="203"/>
      <c r="C636" s="203"/>
      <c r="D636" s="204"/>
      <c r="E636" s="150"/>
      <c r="F636" s="167"/>
      <c r="G636" s="169"/>
      <c r="H636" s="169"/>
      <c r="I636" s="170"/>
      <c r="J636" s="171"/>
      <c r="K636" s="171"/>
      <c r="L636" s="171"/>
      <c r="M636" s="172"/>
    </row>
    <row r="637" spans="1:13" s="156" customFormat="1" ht="18" customHeight="1" thickBot="1">
      <c r="A637" s="234"/>
      <c r="B637" s="235"/>
      <c r="C637" s="235"/>
      <c r="D637" s="236"/>
      <c r="E637" s="237"/>
      <c r="F637" s="238" t="s">
        <v>232</v>
      </c>
      <c r="G637" s="239"/>
      <c r="H637" s="240"/>
      <c r="I637" s="241"/>
      <c r="J637" s="242">
        <f>SUM(J582:J635)/2</f>
        <v>196767</v>
      </c>
      <c r="K637" s="242">
        <f>SUM(K582:K635)/2</f>
        <v>470442</v>
      </c>
      <c r="L637" s="242">
        <f>SUM(L582:L635)/2</f>
        <v>471734</v>
      </c>
      <c r="M637" s="243">
        <f>L637/K637*100</f>
        <v>100.27463534293281</v>
      </c>
    </row>
    <row r="638" spans="1:13" s="156" customFormat="1" ht="27.75" customHeight="1">
      <c r="A638" s="149"/>
      <c r="B638" s="149"/>
      <c r="C638" s="149"/>
      <c r="D638" s="150"/>
      <c r="E638" s="245"/>
      <c r="F638" s="152"/>
      <c r="G638" s="152"/>
      <c r="H638" s="159"/>
      <c r="I638" s="246"/>
      <c r="J638" s="181"/>
      <c r="K638" s="181"/>
      <c r="L638" s="183"/>
      <c r="M638" s="182"/>
    </row>
    <row r="639" spans="1:13" s="156" customFormat="1" ht="14.25" customHeight="1">
      <c r="A639" s="149"/>
      <c r="B639" s="203"/>
      <c r="C639" s="203"/>
      <c r="D639" s="204"/>
      <c r="E639" s="150"/>
      <c r="F639" s="682" t="s">
        <v>233</v>
      </c>
      <c r="G639" s="683"/>
      <c r="H639" s="683"/>
      <c r="I639" s="684"/>
      <c r="J639" s="154"/>
      <c r="K639" s="154"/>
      <c r="L639" s="160"/>
      <c r="M639" s="155"/>
    </row>
    <row r="640" spans="1:13" s="156" customFormat="1" ht="24.75" customHeight="1">
      <c r="A640" s="149"/>
      <c r="B640" s="203"/>
      <c r="C640" s="203"/>
      <c r="D640" s="204"/>
      <c r="E640" s="150"/>
      <c r="F640" s="685"/>
      <c r="G640" s="683"/>
      <c r="H640" s="683"/>
      <c r="I640" s="684"/>
      <c r="J640" s="154"/>
      <c r="K640" s="154"/>
      <c r="L640" s="160"/>
      <c r="M640" s="155"/>
    </row>
    <row r="641" spans="1:13" s="156" customFormat="1" ht="12.75" customHeight="1">
      <c r="A641" s="149"/>
      <c r="B641" s="203"/>
      <c r="C641" s="203"/>
      <c r="D641" s="204"/>
      <c r="E641" s="150"/>
      <c r="F641" s="151"/>
      <c r="G641" s="152"/>
      <c r="H641" s="152"/>
      <c r="I641" s="153"/>
      <c r="J641" s="154"/>
      <c r="K641" s="154"/>
      <c r="L641" s="160"/>
      <c r="M641" s="155"/>
    </row>
    <row r="642" spans="1:13" s="156" customFormat="1" ht="15.75" customHeight="1">
      <c r="A642" s="149">
        <v>1</v>
      </c>
      <c r="B642" s="203"/>
      <c r="C642" s="203">
        <v>2</v>
      </c>
      <c r="D642" s="204"/>
      <c r="E642" s="150"/>
      <c r="F642" s="676" t="s">
        <v>234</v>
      </c>
      <c r="G642" s="677"/>
      <c r="H642" s="677"/>
      <c r="I642" s="678"/>
      <c r="J642" s="154"/>
      <c r="K642" s="154"/>
      <c r="L642" s="160"/>
      <c r="M642" s="155"/>
    </row>
    <row r="643" spans="1:13" s="156" customFormat="1" ht="15.75" customHeight="1">
      <c r="A643" s="208"/>
      <c r="B643" s="209"/>
      <c r="C643" s="209"/>
      <c r="D643" s="204"/>
      <c r="E643" s="225">
        <v>1</v>
      </c>
      <c r="F643" s="157"/>
      <c r="G643" s="158"/>
      <c r="H643" s="152"/>
      <c r="I643" s="152" t="s">
        <v>235</v>
      </c>
      <c r="J643" s="154">
        <v>365000</v>
      </c>
      <c r="K643" s="154">
        <v>365000</v>
      </c>
      <c r="L643" s="160">
        <v>339000</v>
      </c>
      <c r="M643" s="155">
        <f>L643/K643*100</f>
        <v>92.87671232876711</v>
      </c>
    </row>
    <row r="644" spans="1:13" s="156" customFormat="1" ht="15.75" customHeight="1">
      <c r="A644" s="208"/>
      <c r="B644" s="209"/>
      <c r="C644" s="249"/>
      <c r="D644" s="150"/>
      <c r="E644" s="225">
        <v>2</v>
      </c>
      <c r="F644" s="158"/>
      <c r="G644" s="158"/>
      <c r="H644" s="152"/>
      <c r="I644" s="152" t="s">
        <v>236</v>
      </c>
      <c r="J644" s="154">
        <v>205625</v>
      </c>
      <c r="K644" s="154">
        <v>177000</v>
      </c>
      <c r="L644" s="160"/>
      <c r="M644" s="155"/>
    </row>
    <row r="645" spans="1:13" s="156" customFormat="1" ht="15.75" customHeight="1">
      <c r="A645" s="208"/>
      <c r="B645" s="208"/>
      <c r="C645" s="249"/>
      <c r="D645" s="150"/>
      <c r="E645" s="225"/>
      <c r="F645" s="158"/>
      <c r="G645" s="158"/>
      <c r="H645" s="152"/>
      <c r="I645" s="231"/>
      <c r="J645" s="154"/>
      <c r="K645" s="154"/>
      <c r="L645" s="160"/>
      <c r="M645" s="155"/>
    </row>
    <row r="646" spans="1:13" s="156" customFormat="1" ht="15.75" customHeight="1">
      <c r="A646" s="208"/>
      <c r="B646" s="208"/>
      <c r="C646" s="249"/>
      <c r="D646" s="150"/>
      <c r="E646" s="225"/>
      <c r="F646" s="161" t="s">
        <v>76</v>
      </c>
      <c r="G646" s="162"/>
      <c r="H646" s="162"/>
      <c r="I646" s="163"/>
      <c r="J646" s="164">
        <f>SUM(J639:J645)</f>
        <v>570625</v>
      </c>
      <c r="K646" s="164">
        <f>SUM(K639:K645)</f>
        <v>542000</v>
      </c>
      <c r="L646" s="164">
        <f>SUM(L639:L645)</f>
        <v>339000</v>
      </c>
      <c r="M646" s="165">
        <f>L646/K646*100</f>
        <v>62.54612546125461</v>
      </c>
    </row>
    <row r="647" spans="1:13" s="156" customFormat="1" ht="15.75" customHeight="1">
      <c r="A647" s="208"/>
      <c r="B647" s="208"/>
      <c r="C647" s="249"/>
      <c r="D647" s="225"/>
      <c r="E647" s="225"/>
      <c r="F647" s="158"/>
      <c r="G647" s="158"/>
      <c r="H647" s="152"/>
      <c r="I647" s="231"/>
      <c r="J647" s="154"/>
      <c r="K647" s="154"/>
      <c r="L647" s="160"/>
      <c r="M647" s="155"/>
    </row>
    <row r="648" spans="1:13" s="156" customFormat="1" ht="15.75" customHeight="1">
      <c r="A648" s="208">
        <v>2</v>
      </c>
      <c r="B648" s="208"/>
      <c r="C648" s="249">
        <v>2</v>
      </c>
      <c r="D648" s="225"/>
      <c r="E648" s="225"/>
      <c r="F648" s="676" t="s">
        <v>237</v>
      </c>
      <c r="G648" s="677"/>
      <c r="H648" s="677"/>
      <c r="I648" s="678"/>
      <c r="J648" s="154"/>
      <c r="K648" s="154"/>
      <c r="L648" s="160"/>
      <c r="M648" s="155"/>
    </row>
    <row r="649" spans="1:13" s="156" customFormat="1" ht="15.75" customHeight="1">
      <c r="A649" s="208"/>
      <c r="B649" s="208"/>
      <c r="C649" s="249"/>
      <c r="D649" s="225"/>
      <c r="E649" s="225">
        <v>1</v>
      </c>
      <c r="F649" s="158"/>
      <c r="G649" s="158"/>
      <c r="H649" s="152"/>
      <c r="I649" s="231" t="s">
        <v>238</v>
      </c>
      <c r="J649" s="160">
        <v>22000</v>
      </c>
      <c r="K649" s="160">
        <v>22000</v>
      </c>
      <c r="L649" s="160">
        <v>24389</v>
      </c>
      <c r="M649" s="155">
        <f>L649/K649*100</f>
        <v>110.85909090909092</v>
      </c>
    </row>
    <row r="650" spans="1:13" s="156" customFormat="1" ht="15.75" customHeight="1">
      <c r="A650" s="208"/>
      <c r="B650" s="208"/>
      <c r="C650" s="249"/>
      <c r="D650" s="225"/>
      <c r="E650" s="225">
        <v>2</v>
      </c>
      <c r="F650" s="158"/>
      <c r="G650" s="158"/>
      <c r="H650" s="152"/>
      <c r="I650" s="231" t="s">
        <v>239</v>
      </c>
      <c r="J650" s="160">
        <v>3200</v>
      </c>
      <c r="K650" s="160">
        <v>3200</v>
      </c>
      <c r="L650" s="160">
        <v>4502</v>
      </c>
      <c r="M650" s="155">
        <f>L650/K650*100</f>
        <v>140.6875</v>
      </c>
    </row>
    <row r="651" spans="1:13" s="156" customFormat="1" ht="15.75" customHeight="1">
      <c r="A651" s="208"/>
      <c r="B651" s="208"/>
      <c r="C651" s="249"/>
      <c r="D651" s="225"/>
      <c r="E651" s="225"/>
      <c r="F651" s="158"/>
      <c r="G651" s="158"/>
      <c r="H651" s="152"/>
      <c r="I651" s="231"/>
      <c r="J651" s="154"/>
      <c r="K651" s="154"/>
      <c r="L651" s="160"/>
      <c r="M651" s="155"/>
    </row>
    <row r="652" spans="1:13" s="156" customFormat="1" ht="15.75" customHeight="1">
      <c r="A652" s="208"/>
      <c r="B652" s="208"/>
      <c r="C652" s="249"/>
      <c r="D652" s="225"/>
      <c r="E652" s="225"/>
      <c r="F652" s="161" t="s">
        <v>76</v>
      </c>
      <c r="G652" s="162"/>
      <c r="H652" s="162"/>
      <c r="I652" s="163"/>
      <c r="J652" s="164">
        <f>SUM(J649:J651)</f>
        <v>25200</v>
      </c>
      <c r="K652" s="164">
        <f>SUM(K649:K651)</f>
        <v>25200</v>
      </c>
      <c r="L652" s="164">
        <f>SUM(L649:L651)</f>
        <v>28891</v>
      </c>
      <c r="M652" s="165">
        <f>L652/K652*100</f>
        <v>114.6468253968254</v>
      </c>
    </row>
    <row r="653" spans="1:13" s="156" customFormat="1" ht="15.75" customHeight="1">
      <c r="A653" s="208"/>
      <c r="B653" s="208"/>
      <c r="C653" s="249"/>
      <c r="D653" s="225"/>
      <c r="E653" s="225"/>
      <c r="F653" s="167"/>
      <c r="G653" s="169"/>
      <c r="H653" s="169"/>
      <c r="I653" s="170"/>
      <c r="J653" s="171"/>
      <c r="K653" s="171"/>
      <c r="L653" s="171"/>
      <c r="M653" s="172"/>
    </row>
    <row r="654" spans="1:13" s="156" customFormat="1" ht="15.75" customHeight="1">
      <c r="A654" s="208">
        <v>3</v>
      </c>
      <c r="B654" s="208"/>
      <c r="C654" s="249">
        <v>2</v>
      </c>
      <c r="D654" s="225"/>
      <c r="E654" s="225"/>
      <c r="F654" s="679" t="s">
        <v>240</v>
      </c>
      <c r="G654" s="680"/>
      <c r="H654" s="680"/>
      <c r="I654" s="681"/>
      <c r="J654" s="171"/>
      <c r="K654" s="171"/>
      <c r="L654" s="171"/>
      <c r="M654" s="172"/>
    </row>
    <row r="655" spans="1:13" s="156" customFormat="1" ht="15.75" customHeight="1">
      <c r="A655" s="208"/>
      <c r="B655" s="208"/>
      <c r="C655" s="249"/>
      <c r="D655" s="225"/>
      <c r="E655" s="225">
        <v>1</v>
      </c>
      <c r="F655" s="167"/>
      <c r="G655" s="169"/>
      <c r="H655" s="169"/>
      <c r="I655" s="231" t="s">
        <v>241</v>
      </c>
      <c r="J655" s="171"/>
      <c r="K655" s="171"/>
      <c r="L655" s="154">
        <v>5</v>
      </c>
      <c r="M655" s="172"/>
    </row>
    <row r="656" spans="1:13" s="156" customFormat="1" ht="15.75" customHeight="1">
      <c r="A656" s="208"/>
      <c r="B656" s="208"/>
      <c r="C656" s="249"/>
      <c r="D656" s="225"/>
      <c r="E656" s="225"/>
      <c r="F656" s="167"/>
      <c r="G656" s="169"/>
      <c r="H656" s="169"/>
      <c r="I656" s="170"/>
      <c r="J656" s="171"/>
      <c r="K656" s="171"/>
      <c r="L656" s="171"/>
      <c r="M656" s="172"/>
    </row>
    <row r="657" spans="1:13" s="156" customFormat="1" ht="15.75" customHeight="1">
      <c r="A657" s="208"/>
      <c r="B657" s="208"/>
      <c r="C657" s="249"/>
      <c r="D657" s="225"/>
      <c r="E657" s="225"/>
      <c r="F657" s="161" t="s">
        <v>76</v>
      </c>
      <c r="G657" s="162"/>
      <c r="H657" s="162"/>
      <c r="I657" s="163"/>
      <c r="J657" s="164">
        <f>SUM(J654:J656)</f>
        <v>0</v>
      </c>
      <c r="K657" s="164">
        <f>SUM(K654:K656)</f>
        <v>0</v>
      </c>
      <c r="L657" s="164">
        <f>SUM(L654:L656)</f>
        <v>5</v>
      </c>
      <c r="M657" s="165"/>
    </row>
    <row r="658" spans="1:13" s="156" customFormat="1" ht="14.25" customHeight="1" thickBot="1">
      <c r="A658" s="208"/>
      <c r="B658" s="208"/>
      <c r="C658" s="249"/>
      <c r="D658" s="225"/>
      <c r="E658" s="225"/>
      <c r="F658" s="167"/>
      <c r="G658" s="169"/>
      <c r="H658" s="169"/>
      <c r="I658" s="231"/>
      <c r="J658" s="171"/>
      <c r="K658" s="171"/>
      <c r="L658" s="160"/>
      <c r="M658" s="155"/>
    </row>
    <row r="659" spans="1:13" s="156" customFormat="1" ht="18" customHeight="1" thickBot="1">
      <c r="A659" s="234"/>
      <c r="B659" s="235"/>
      <c r="C659" s="235"/>
      <c r="D659" s="236"/>
      <c r="E659" s="237"/>
      <c r="F659" s="238" t="s">
        <v>242</v>
      </c>
      <c r="G659" s="239"/>
      <c r="H659" s="240"/>
      <c r="I659" s="241"/>
      <c r="J659" s="242">
        <f>SUM(J642:J658)/2</f>
        <v>595825</v>
      </c>
      <c r="K659" s="242">
        <f>SUM(K642:K658)/2</f>
        <v>567200</v>
      </c>
      <c r="L659" s="242">
        <f>SUM(L642:L658)/2</f>
        <v>367896</v>
      </c>
      <c r="M659" s="243">
        <f>L659/K659*100</f>
        <v>64.8617771509168</v>
      </c>
    </row>
    <row r="660" spans="1:13" s="156" customFormat="1" ht="16.5" customHeight="1">
      <c r="A660" s="149"/>
      <c r="B660" s="203"/>
      <c r="C660" s="203"/>
      <c r="D660" s="204"/>
      <c r="E660" s="245"/>
      <c r="F660" s="152"/>
      <c r="G660" s="152"/>
      <c r="H660" s="159"/>
      <c r="I660" s="246"/>
      <c r="J660" s="181"/>
      <c r="K660" s="181"/>
      <c r="L660" s="183"/>
      <c r="M660" s="182"/>
    </row>
    <row r="661" spans="1:13" s="156" customFormat="1" ht="23.25" customHeight="1">
      <c r="A661" s="149"/>
      <c r="B661" s="203"/>
      <c r="C661" s="203"/>
      <c r="D661" s="204"/>
      <c r="E661" s="150"/>
      <c r="F661" s="144" t="s">
        <v>243</v>
      </c>
      <c r="G661" s="179"/>
      <c r="H661" s="179"/>
      <c r="I661" s="244"/>
      <c r="J661" s="154"/>
      <c r="K661" s="154"/>
      <c r="L661" s="160"/>
      <c r="M661" s="155"/>
    </row>
    <row r="662" spans="1:13" s="156" customFormat="1" ht="15">
      <c r="A662" s="149"/>
      <c r="B662" s="203"/>
      <c r="C662" s="203"/>
      <c r="D662" s="204"/>
      <c r="E662" s="150"/>
      <c r="F662" s="151"/>
      <c r="G662" s="152"/>
      <c r="H662" s="152"/>
      <c r="I662" s="153"/>
      <c r="J662" s="154"/>
      <c r="K662" s="154"/>
      <c r="L662" s="160"/>
      <c r="M662" s="155"/>
    </row>
    <row r="663" spans="1:13" s="156" customFormat="1" ht="15">
      <c r="A663" s="149">
        <v>1</v>
      </c>
      <c r="B663" s="203"/>
      <c r="C663" s="203">
        <v>1</v>
      </c>
      <c r="D663" s="204"/>
      <c r="E663" s="150"/>
      <c r="F663" s="251" t="s">
        <v>244</v>
      </c>
      <c r="G663" s="252"/>
      <c r="H663" s="253"/>
      <c r="I663" s="153"/>
      <c r="J663" s="181">
        <v>732331</v>
      </c>
      <c r="K663" s="181">
        <v>732331</v>
      </c>
      <c r="L663" s="181">
        <v>732331</v>
      </c>
      <c r="M663" s="182">
        <f>L663/K663*100</f>
        <v>100</v>
      </c>
    </row>
    <row r="664" spans="1:13" s="156" customFormat="1" ht="15">
      <c r="A664" s="149"/>
      <c r="B664" s="203"/>
      <c r="C664" s="203"/>
      <c r="D664" s="204"/>
      <c r="E664" s="150"/>
      <c r="F664" s="251"/>
      <c r="G664" s="252"/>
      <c r="H664" s="253"/>
      <c r="I664" s="153"/>
      <c r="J664" s="205"/>
      <c r="K664" s="205"/>
      <c r="L664" s="205"/>
      <c r="M664" s="207"/>
    </row>
    <row r="665" spans="1:13" s="156" customFormat="1" ht="15">
      <c r="A665" s="149"/>
      <c r="B665" s="203"/>
      <c r="C665" s="203"/>
      <c r="D665" s="204"/>
      <c r="E665" s="150"/>
      <c r="F665" s="161" t="s">
        <v>76</v>
      </c>
      <c r="G665" s="162"/>
      <c r="H665" s="162"/>
      <c r="I665" s="163"/>
      <c r="J665" s="164">
        <f>SUM(J663:J664)</f>
        <v>732331</v>
      </c>
      <c r="K665" s="164">
        <f>SUM(K663:K664)</f>
        <v>732331</v>
      </c>
      <c r="L665" s="164">
        <f>SUM(L663:L664)</f>
        <v>732331</v>
      </c>
      <c r="M665" s="165">
        <f>L665/K665*100</f>
        <v>100</v>
      </c>
    </row>
    <row r="666" spans="1:13" s="156" customFormat="1" ht="15">
      <c r="A666" s="149"/>
      <c r="B666" s="203"/>
      <c r="C666" s="203"/>
      <c r="D666" s="204"/>
      <c r="E666" s="150"/>
      <c r="F666" s="167"/>
      <c r="G666" s="169"/>
      <c r="H666" s="169"/>
      <c r="I666" s="170"/>
      <c r="J666" s="171"/>
      <c r="K666" s="171"/>
      <c r="L666" s="171"/>
      <c r="M666" s="172"/>
    </row>
    <row r="667" spans="1:13" s="156" customFormat="1" ht="15">
      <c r="A667" s="149">
        <v>2</v>
      </c>
      <c r="B667" s="203"/>
      <c r="C667" s="203">
        <v>1</v>
      </c>
      <c r="D667" s="204"/>
      <c r="E667" s="150"/>
      <c r="F667" s="251" t="s">
        <v>245</v>
      </c>
      <c r="G667" s="169"/>
      <c r="H667" s="169"/>
      <c r="I667" s="170"/>
      <c r="J667" s="171"/>
      <c r="K667" s="171"/>
      <c r="L667" s="171"/>
      <c r="M667" s="172"/>
    </row>
    <row r="668" spans="1:13" s="156" customFormat="1" ht="27" customHeight="1">
      <c r="A668" s="149"/>
      <c r="B668" s="203"/>
      <c r="C668" s="203"/>
      <c r="D668" s="204"/>
      <c r="E668" s="150">
        <v>1</v>
      </c>
      <c r="F668" s="167"/>
      <c r="G668" s="169"/>
      <c r="H668" s="169"/>
      <c r="I668" s="254" t="s">
        <v>246</v>
      </c>
      <c r="J668" s="154">
        <v>129596</v>
      </c>
      <c r="K668" s="154">
        <v>129596</v>
      </c>
      <c r="L668" s="154">
        <v>129596</v>
      </c>
      <c r="M668" s="155">
        <f aca="true" t="shared" si="9" ref="M668:M682">L668/K668*100</f>
        <v>100</v>
      </c>
    </row>
    <row r="669" spans="1:13" s="156" customFormat="1" ht="27" customHeight="1">
      <c r="A669" s="149"/>
      <c r="B669" s="203"/>
      <c r="C669" s="203"/>
      <c r="D669" s="204"/>
      <c r="E669" s="150">
        <v>2</v>
      </c>
      <c r="F669" s="167"/>
      <c r="G669" s="169"/>
      <c r="H669" s="169"/>
      <c r="I669" s="254" t="s">
        <v>247</v>
      </c>
      <c r="J669" s="154">
        <v>3554</v>
      </c>
      <c r="K669" s="154">
        <v>3554</v>
      </c>
      <c r="L669" s="154">
        <v>3554</v>
      </c>
      <c r="M669" s="155">
        <f t="shared" si="9"/>
        <v>100</v>
      </c>
    </row>
    <row r="670" spans="1:13" s="156" customFormat="1" ht="14.25" customHeight="1">
      <c r="A670" s="149"/>
      <c r="B670" s="203"/>
      <c r="C670" s="203"/>
      <c r="D670" s="204"/>
      <c r="E670" s="150">
        <v>3</v>
      </c>
      <c r="F670" s="167"/>
      <c r="G670" s="169"/>
      <c r="H670" s="169"/>
      <c r="I670" s="254" t="s">
        <v>248</v>
      </c>
      <c r="J670" s="154">
        <v>668</v>
      </c>
      <c r="K670" s="154">
        <v>668</v>
      </c>
      <c r="L670" s="154">
        <v>668</v>
      </c>
      <c r="M670" s="155">
        <f t="shared" si="9"/>
        <v>100</v>
      </c>
    </row>
    <row r="671" spans="1:13" s="156" customFormat="1" ht="13.5" customHeight="1">
      <c r="A671" s="149"/>
      <c r="B671" s="203"/>
      <c r="C671" s="203"/>
      <c r="D671" s="204"/>
      <c r="E671" s="150">
        <v>4</v>
      </c>
      <c r="F671" s="167"/>
      <c r="G671" s="169"/>
      <c r="H671" s="169"/>
      <c r="I671" s="255" t="s">
        <v>249</v>
      </c>
      <c r="J671" s="154">
        <v>106564</v>
      </c>
      <c r="K671" s="154">
        <v>106564</v>
      </c>
      <c r="L671" s="154">
        <v>106564</v>
      </c>
      <c r="M671" s="155">
        <f t="shared" si="9"/>
        <v>100</v>
      </c>
    </row>
    <row r="672" spans="1:13" s="156" customFormat="1" ht="13.5" customHeight="1">
      <c r="A672" s="149"/>
      <c r="B672" s="203"/>
      <c r="C672" s="203"/>
      <c r="D672" s="204"/>
      <c r="E672" s="150">
        <v>5</v>
      </c>
      <c r="F672" s="167"/>
      <c r="G672" s="169"/>
      <c r="H672" s="169"/>
      <c r="I672" s="255" t="s">
        <v>250</v>
      </c>
      <c r="J672" s="154">
        <v>62000</v>
      </c>
      <c r="K672" s="154">
        <v>62000</v>
      </c>
      <c r="L672" s="154">
        <v>62000</v>
      </c>
      <c r="M672" s="155">
        <f t="shared" si="9"/>
        <v>100</v>
      </c>
    </row>
    <row r="673" spans="1:13" s="156" customFormat="1" ht="27" customHeight="1">
      <c r="A673" s="149"/>
      <c r="B673" s="203"/>
      <c r="C673" s="203"/>
      <c r="D673" s="204"/>
      <c r="E673" s="150">
        <v>6</v>
      </c>
      <c r="F673" s="167"/>
      <c r="G673" s="169"/>
      <c r="H673" s="169"/>
      <c r="I673" s="254" t="s">
        <v>251</v>
      </c>
      <c r="J673" s="154">
        <v>229673</v>
      </c>
      <c r="K673" s="154">
        <v>229673</v>
      </c>
      <c r="L673" s="154">
        <v>229673</v>
      </c>
      <c r="M673" s="155">
        <f t="shared" si="9"/>
        <v>100</v>
      </c>
    </row>
    <row r="674" spans="1:13" s="156" customFormat="1" ht="15.75" customHeight="1">
      <c r="A674" s="149"/>
      <c r="B674" s="203"/>
      <c r="C674" s="203"/>
      <c r="D674" s="204"/>
      <c r="E674" s="150">
        <v>7</v>
      </c>
      <c r="F674" s="167"/>
      <c r="G674" s="169"/>
      <c r="H674" s="169"/>
      <c r="I674" s="254" t="s">
        <v>252</v>
      </c>
      <c r="J674" s="154">
        <v>66468</v>
      </c>
      <c r="K674" s="154">
        <v>66468</v>
      </c>
      <c r="L674" s="154">
        <v>66468</v>
      </c>
      <c r="M674" s="155">
        <f t="shared" si="9"/>
        <v>100</v>
      </c>
    </row>
    <row r="675" spans="1:13" s="156" customFormat="1" ht="27" customHeight="1">
      <c r="A675" s="149"/>
      <c r="B675" s="203"/>
      <c r="C675" s="203"/>
      <c r="D675" s="204"/>
      <c r="E675" s="150">
        <v>8</v>
      </c>
      <c r="F675" s="167"/>
      <c r="G675" s="169"/>
      <c r="H675" s="169"/>
      <c r="I675" s="254" t="s">
        <v>253</v>
      </c>
      <c r="J675" s="154">
        <v>25363</v>
      </c>
      <c r="K675" s="154">
        <v>25363</v>
      </c>
      <c r="L675" s="154">
        <v>25363</v>
      </c>
      <c r="M675" s="155">
        <f t="shared" si="9"/>
        <v>100</v>
      </c>
    </row>
    <row r="676" spans="1:13" s="156" customFormat="1" ht="27" customHeight="1">
      <c r="A676" s="149"/>
      <c r="B676" s="203"/>
      <c r="C676" s="203"/>
      <c r="D676" s="204"/>
      <c r="E676" s="150">
        <v>9</v>
      </c>
      <c r="F676" s="167"/>
      <c r="G676" s="169"/>
      <c r="H676" s="169"/>
      <c r="I676" s="254" t="s">
        <v>254</v>
      </c>
      <c r="J676" s="154">
        <v>13025</v>
      </c>
      <c r="K676" s="154">
        <v>13025</v>
      </c>
      <c r="L676" s="154">
        <v>13025</v>
      </c>
      <c r="M676" s="155">
        <f t="shared" si="9"/>
        <v>100</v>
      </c>
    </row>
    <row r="677" spans="1:13" s="156" customFormat="1" ht="16.5" customHeight="1">
      <c r="A677" s="149"/>
      <c r="B677" s="203"/>
      <c r="C677" s="203"/>
      <c r="D677" s="204"/>
      <c r="E677" s="150">
        <v>10</v>
      </c>
      <c r="F677" s="167"/>
      <c r="G677" s="169"/>
      <c r="H677" s="169"/>
      <c r="I677" s="254" t="s">
        <v>255</v>
      </c>
      <c r="J677" s="154">
        <v>8335</v>
      </c>
      <c r="K677" s="154">
        <v>8335</v>
      </c>
      <c r="L677" s="154">
        <v>8335</v>
      </c>
      <c r="M677" s="155">
        <f t="shared" si="9"/>
        <v>100</v>
      </c>
    </row>
    <row r="678" spans="1:13" s="156" customFormat="1" ht="13.5" customHeight="1">
      <c r="A678" s="149"/>
      <c r="B678" s="203"/>
      <c r="C678" s="203"/>
      <c r="D678" s="204"/>
      <c r="E678" s="150">
        <v>11</v>
      </c>
      <c r="F678" s="167"/>
      <c r="G678" s="169"/>
      <c r="H678" s="169"/>
      <c r="I678" s="254" t="s">
        <v>256</v>
      </c>
      <c r="J678" s="154">
        <v>4155</v>
      </c>
      <c r="K678" s="154">
        <v>4155</v>
      </c>
      <c r="L678" s="154">
        <v>4155</v>
      </c>
      <c r="M678" s="155">
        <f t="shared" si="9"/>
        <v>100</v>
      </c>
    </row>
    <row r="679" spans="1:13" s="156" customFormat="1" ht="13.5" customHeight="1">
      <c r="A679" s="149"/>
      <c r="B679" s="203"/>
      <c r="C679" s="203"/>
      <c r="D679" s="204"/>
      <c r="E679" s="150">
        <v>12</v>
      </c>
      <c r="F679" s="167"/>
      <c r="G679" s="169"/>
      <c r="H679" s="169"/>
      <c r="I679" s="254" t="s">
        <v>257</v>
      </c>
      <c r="J679" s="154">
        <v>10240</v>
      </c>
      <c r="K679" s="154">
        <v>10240</v>
      </c>
      <c r="L679" s="154">
        <v>10240</v>
      </c>
      <c r="M679" s="155">
        <f t="shared" si="9"/>
        <v>100</v>
      </c>
    </row>
    <row r="680" spans="1:13" s="156" customFormat="1" ht="27" customHeight="1">
      <c r="A680" s="149"/>
      <c r="B680" s="203"/>
      <c r="C680" s="203"/>
      <c r="D680" s="204"/>
      <c r="E680" s="150">
        <v>13</v>
      </c>
      <c r="F680" s="167"/>
      <c r="G680" s="169"/>
      <c r="H680" s="169"/>
      <c r="I680" s="254" t="s">
        <v>258</v>
      </c>
      <c r="J680" s="154">
        <v>63852</v>
      </c>
      <c r="K680" s="154">
        <v>63852</v>
      </c>
      <c r="L680" s="154">
        <v>63852</v>
      </c>
      <c r="M680" s="155">
        <f t="shared" si="9"/>
        <v>100</v>
      </c>
    </row>
    <row r="681" spans="1:13" s="156" customFormat="1" ht="28.5" customHeight="1">
      <c r="A681" s="149"/>
      <c r="B681" s="203"/>
      <c r="C681" s="203"/>
      <c r="D681" s="204"/>
      <c r="E681" s="150">
        <v>14</v>
      </c>
      <c r="F681" s="167"/>
      <c r="G681" s="169"/>
      <c r="H681" s="169"/>
      <c r="I681" s="254" t="s">
        <v>259</v>
      </c>
      <c r="J681" s="154">
        <v>323859</v>
      </c>
      <c r="K681" s="154">
        <v>323859</v>
      </c>
      <c r="L681" s="154">
        <v>323859</v>
      </c>
      <c r="M681" s="155">
        <f t="shared" si="9"/>
        <v>100</v>
      </c>
    </row>
    <row r="682" spans="1:13" s="156" customFormat="1" ht="32.25" customHeight="1">
      <c r="A682" s="149"/>
      <c r="B682" s="203"/>
      <c r="C682" s="203"/>
      <c r="D682" s="204"/>
      <c r="E682" s="150">
        <v>15</v>
      </c>
      <c r="F682" s="167"/>
      <c r="G682" s="169"/>
      <c r="H682" s="169"/>
      <c r="I682" s="254" t="s">
        <v>260</v>
      </c>
      <c r="J682" s="154">
        <v>84</v>
      </c>
      <c r="K682" s="154">
        <v>84</v>
      </c>
      <c r="L682" s="154">
        <v>84</v>
      </c>
      <c r="M682" s="155">
        <f t="shared" si="9"/>
        <v>100</v>
      </c>
    </row>
    <row r="683" spans="1:13" s="156" customFormat="1" ht="15">
      <c r="A683" s="149"/>
      <c r="B683" s="203"/>
      <c r="C683" s="203"/>
      <c r="D683" s="204"/>
      <c r="E683" s="150"/>
      <c r="F683" s="167"/>
      <c r="G683" s="169"/>
      <c r="H683" s="169"/>
      <c r="I683" s="254"/>
      <c r="J683" s="256"/>
      <c r="K683" s="256"/>
      <c r="L683" s="256"/>
      <c r="M683" s="257"/>
    </row>
    <row r="684" spans="1:13" s="156" customFormat="1" ht="15" customHeight="1">
      <c r="A684" s="149"/>
      <c r="B684" s="203"/>
      <c r="C684" s="203"/>
      <c r="D684" s="204"/>
      <c r="E684" s="150"/>
      <c r="F684" s="161" t="s">
        <v>76</v>
      </c>
      <c r="G684" s="162"/>
      <c r="H684" s="162"/>
      <c r="I684" s="163"/>
      <c r="J684" s="164">
        <f>SUM(J668:J683)</f>
        <v>1047436</v>
      </c>
      <c r="K684" s="164">
        <f>SUM(K668:K683)</f>
        <v>1047436</v>
      </c>
      <c r="L684" s="164">
        <f>SUM(L668:L683)</f>
        <v>1047436</v>
      </c>
      <c r="M684" s="165">
        <f>L684/K684*100</f>
        <v>100</v>
      </c>
    </row>
    <row r="685" spans="1:13" s="156" customFormat="1" ht="14.25" customHeight="1">
      <c r="A685" s="149"/>
      <c r="B685" s="203"/>
      <c r="C685" s="203"/>
      <c r="D685" s="204"/>
      <c r="E685" s="150"/>
      <c r="F685" s="167"/>
      <c r="G685" s="169"/>
      <c r="H685" s="169"/>
      <c r="I685" s="170"/>
      <c r="J685" s="171"/>
      <c r="K685" s="171"/>
      <c r="L685" s="171"/>
      <c r="M685" s="172"/>
    </row>
    <row r="686" spans="1:13" s="156" customFormat="1" ht="14.25" customHeight="1">
      <c r="A686" s="149">
        <v>3</v>
      </c>
      <c r="B686" s="203"/>
      <c r="C686" s="203">
        <v>1</v>
      </c>
      <c r="D686" s="204"/>
      <c r="E686" s="150"/>
      <c r="F686" s="157" t="s">
        <v>261</v>
      </c>
      <c r="G686" s="158"/>
      <c r="H686" s="253"/>
      <c r="I686" s="153"/>
      <c r="J686" s="256">
        <v>191000</v>
      </c>
      <c r="K686" s="256">
        <v>191000</v>
      </c>
      <c r="L686" s="256">
        <v>234282</v>
      </c>
      <c r="M686" s="155">
        <f>L686/K686*100</f>
        <v>122.66073298429319</v>
      </c>
    </row>
    <row r="687" spans="1:13" s="156" customFormat="1" ht="14.25" customHeight="1">
      <c r="A687" s="149"/>
      <c r="B687" s="203"/>
      <c r="C687" s="203"/>
      <c r="D687" s="204"/>
      <c r="E687" s="150"/>
      <c r="F687" s="157"/>
      <c r="G687" s="158"/>
      <c r="H687" s="253"/>
      <c r="I687" s="153"/>
      <c r="J687" s="256"/>
      <c r="K687" s="256"/>
      <c r="L687" s="256"/>
      <c r="M687" s="257"/>
    </row>
    <row r="688" spans="1:13" s="156" customFormat="1" ht="14.25" customHeight="1">
      <c r="A688" s="149"/>
      <c r="B688" s="203"/>
      <c r="C688" s="203"/>
      <c r="D688" s="204"/>
      <c r="E688" s="150"/>
      <c r="F688" s="161" t="s">
        <v>76</v>
      </c>
      <c r="G688" s="162"/>
      <c r="H688" s="162"/>
      <c r="I688" s="163"/>
      <c r="J688" s="164">
        <f>SUM(J686:J687)</f>
        <v>191000</v>
      </c>
      <c r="K688" s="164">
        <f>SUM(K686:K687)</f>
        <v>191000</v>
      </c>
      <c r="L688" s="164">
        <f>SUM(L686:L687)</f>
        <v>234282</v>
      </c>
      <c r="M688" s="165">
        <f>L688/K688*100</f>
        <v>122.66073298429319</v>
      </c>
    </row>
    <row r="689" spans="1:13" s="156" customFormat="1" ht="14.25" customHeight="1">
      <c r="A689" s="149"/>
      <c r="B689" s="203"/>
      <c r="C689" s="203"/>
      <c r="D689" s="204"/>
      <c r="E689" s="150"/>
      <c r="F689" s="167"/>
      <c r="G689" s="169"/>
      <c r="H689" s="169"/>
      <c r="I689" s="170"/>
      <c r="J689" s="171"/>
      <c r="K689" s="171"/>
      <c r="L689" s="171"/>
      <c r="M689" s="172"/>
    </row>
    <row r="690" spans="1:13" s="156" customFormat="1" ht="14.25" customHeight="1">
      <c r="A690" s="149">
        <v>4</v>
      </c>
      <c r="B690" s="203"/>
      <c r="C690" s="203">
        <v>1</v>
      </c>
      <c r="D690" s="204"/>
      <c r="E690" s="150"/>
      <c r="F690" s="157" t="s">
        <v>262</v>
      </c>
      <c r="G690" s="169"/>
      <c r="H690" s="169"/>
      <c r="I690" s="170"/>
      <c r="J690" s="171"/>
      <c r="K690" s="171"/>
      <c r="L690" s="171"/>
      <c r="M690" s="172"/>
    </row>
    <row r="691" spans="1:13" s="156" customFormat="1" ht="14.25" customHeight="1">
      <c r="A691" s="149"/>
      <c r="B691" s="203"/>
      <c r="C691" s="203"/>
      <c r="D691" s="204"/>
      <c r="E691" s="150">
        <v>1</v>
      </c>
      <c r="F691" s="157"/>
      <c r="G691" s="169"/>
      <c r="H691" s="169"/>
      <c r="I691" s="254" t="s">
        <v>263</v>
      </c>
      <c r="J691" s="258">
        <v>7000</v>
      </c>
      <c r="K691" s="258"/>
      <c r="L691" s="258"/>
      <c r="M691" s="155"/>
    </row>
    <row r="692" spans="1:13" s="156" customFormat="1" ht="15">
      <c r="A692" s="149"/>
      <c r="B692" s="203"/>
      <c r="C692" s="203"/>
      <c r="D692" s="204"/>
      <c r="E692" s="150"/>
      <c r="F692" s="167"/>
      <c r="G692" s="169"/>
      <c r="H692" s="169"/>
      <c r="I692" s="170"/>
      <c r="J692" s="171"/>
      <c r="K692" s="171"/>
      <c r="L692" s="171"/>
      <c r="M692" s="257"/>
    </row>
    <row r="693" spans="1:13" s="156" customFormat="1" ht="14.25" customHeight="1">
      <c r="A693" s="149"/>
      <c r="B693" s="203"/>
      <c r="C693" s="203"/>
      <c r="D693" s="204"/>
      <c r="E693" s="150"/>
      <c r="F693" s="161" t="s">
        <v>76</v>
      </c>
      <c r="G693" s="162"/>
      <c r="H693" s="162"/>
      <c r="I693" s="163"/>
      <c r="J693" s="164">
        <f>SUM(J691:J692)</f>
        <v>7000</v>
      </c>
      <c r="K693" s="164">
        <f>SUM(K691:K692)</f>
        <v>0</v>
      </c>
      <c r="L693" s="164">
        <f>SUM(L691:L692)</f>
        <v>0</v>
      </c>
      <c r="M693" s="165"/>
    </row>
    <row r="694" spans="1:13" s="156" customFormat="1" ht="14.25" customHeight="1">
      <c r="A694" s="149"/>
      <c r="B694" s="203"/>
      <c r="C694" s="203"/>
      <c r="D694" s="204"/>
      <c r="E694" s="150"/>
      <c r="F694" s="167"/>
      <c r="G694" s="169"/>
      <c r="H694" s="169"/>
      <c r="I694" s="170"/>
      <c r="J694" s="171"/>
      <c r="K694" s="171"/>
      <c r="L694" s="171"/>
      <c r="M694" s="172"/>
    </row>
    <row r="695" spans="1:13" s="156" customFormat="1" ht="14.25" customHeight="1">
      <c r="A695" s="149">
        <v>5</v>
      </c>
      <c r="B695" s="203"/>
      <c r="C695" s="203">
        <v>1</v>
      </c>
      <c r="D695" s="204"/>
      <c r="E695" s="150"/>
      <c r="F695" s="157" t="s">
        <v>264</v>
      </c>
      <c r="G695" s="158"/>
      <c r="H695" s="253"/>
      <c r="I695" s="153"/>
      <c r="J695" s="256"/>
      <c r="K695" s="256"/>
      <c r="L695" s="256">
        <v>31</v>
      </c>
      <c r="M695" s="155"/>
    </row>
    <row r="696" spans="1:13" s="156" customFormat="1" ht="15">
      <c r="A696" s="149"/>
      <c r="B696" s="203"/>
      <c r="C696" s="203"/>
      <c r="D696" s="204"/>
      <c r="E696" s="150"/>
      <c r="F696" s="157"/>
      <c r="G696" s="158"/>
      <c r="H696" s="253"/>
      <c r="I696" s="153"/>
      <c r="J696" s="256"/>
      <c r="K696" s="256"/>
      <c r="L696" s="256"/>
      <c r="M696" s="257"/>
    </row>
    <row r="697" spans="1:13" s="156" customFormat="1" ht="14.25" customHeight="1">
      <c r="A697" s="149"/>
      <c r="B697" s="203"/>
      <c r="C697" s="203"/>
      <c r="D697" s="204"/>
      <c r="E697" s="150"/>
      <c r="F697" s="161" t="s">
        <v>76</v>
      </c>
      <c r="G697" s="162"/>
      <c r="H697" s="162"/>
      <c r="I697" s="163"/>
      <c r="J697" s="164">
        <f>SUM(J695:J696)</f>
        <v>0</v>
      </c>
      <c r="K697" s="164">
        <f>SUM(K695:K696)</f>
        <v>0</v>
      </c>
      <c r="L697" s="164">
        <f>SUM(L695:L696)</f>
        <v>31</v>
      </c>
      <c r="M697" s="165"/>
    </row>
    <row r="698" spans="1:13" s="156" customFormat="1" ht="14.25" customHeight="1" thickBot="1">
      <c r="A698" s="149"/>
      <c r="B698" s="203"/>
      <c r="C698" s="203"/>
      <c r="D698" s="204"/>
      <c r="E698" s="150"/>
      <c r="F698" s="157"/>
      <c r="G698" s="158"/>
      <c r="H698" s="253"/>
      <c r="I698" s="153"/>
      <c r="J698" s="205"/>
      <c r="K698" s="205"/>
      <c r="L698" s="205"/>
      <c r="M698" s="207"/>
    </row>
    <row r="699" spans="1:13" s="156" customFormat="1" ht="18" customHeight="1" thickBot="1">
      <c r="A699" s="234"/>
      <c r="B699" s="235"/>
      <c r="C699" s="235"/>
      <c r="D699" s="236"/>
      <c r="E699" s="237"/>
      <c r="F699" s="238" t="s">
        <v>265</v>
      </c>
      <c r="G699" s="239"/>
      <c r="H699" s="240"/>
      <c r="I699" s="241"/>
      <c r="J699" s="242">
        <f>SUM(J662:J698)/2</f>
        <v>1977767</v>
      </c>
      <c r="K699" s="242">
        <f>SUM(K662:K698)/2</f>
        <v>1970767</v>
      </c>
      <c r="L699" s="242">
        <f>SUM(L662:L698)/2</f>
        <v>2014080</v>
      </c>
      <c r="M699" s="243">
        <f>L699/K699*100</f>
        <v>102.19777376016546</v>
      </c>
    </row>
    <row r="700" spans="1:13" s="156" customFormat="1" ht="27.75" customHeight="1">
      <c r="A700" s="149"/>
      <c r="B700" s="203"/>
      <c r="C700" s="203"/>
      <c r="D700" s="204"/>
      <c r="E700" s="245"/>
      <c r="F700" s="152"/>
      <c r="G700" s="152"/>
      <c r="H700" s="159"/>
      <c r="I700" s="246"/>
      <c r="J700" s="181"/>
      <c r="K700" s="181"/>
      <c r="L700" s="181"/>
      <c r="M700" s="182"/>
    </row>
    <row r="701" spans="1:13" s="156" customFormat="1" ht="20.25" customHeight="1">
      <c r="A701" s="149"/>
      <c r="B701" s="203"/>
      <c r="C701" s="203"/>
      <c r="D701" s="204"/>
      <c r="E701" s="150"/>
      <c r="F701" s="144" t="s">
        <v>266</v>
      </c>
      <c r="G701" s="179"/>
      <c r="H701" s="179"/>
      <c r="I701" s="244"/>
      <c r="J701" s="154"/>
      <c r="K701" s="154"/>
      <c r="L701" s="154"/>
      <c r="M701" s="155"/>
    </row>
    <row r="702" spans="1:13" s="156" customFormat="1" ht="14.25" customHeight="1">
      <c r="A702" s="149"/>
      <c r="B702" s="203"/>
      <c r="C702" s="203"/>
      <c r="D702" s="204"/>
      <c r="E702" s="150"/>
      <c r="F702" s="151"/>
      <c r="G702" s="152"/>
      <c r="H702" s="152"/>
      <c r="I702" s="153"/>
      <c r="J702" s="154"/>
      <c r="K702" s="154"/>
      <c r="L702" s="154"/>
      <c r="M702" s="155"/>
    </row>
    <row r="703" spans="1:13" s="156" customFormat="1" ht="15">
      <c r="A703" s="149">
        <v>1</v>
      </c>
      <c r="B703" s="203"/>
      <c r="C703" s="203">
        <v>1</v>
      </c>
      <c r="D703" s="204"/>
      <c r="E703" s="150"/>
      <c r="F703" s="157" t="s">
        <v>267</v>
      </c>
      <c r="G703" s="158"/>
      <c r="H703" s="152"/>
      <c r="I703" s="153"/>
      <c r="J703" s="154"/>
      <c r="K703" s="154"/>
      <c r="L703" s="154"/>
      <c r="M703" s="155"/>
    </row>
    <row r="704" spans="1:13" s="156" customFormat="1" ht="24.75" customHeight="1">
      <c r="A704" s="149"/>
      <c r="B704" s="203"/>
      <c r="C704" s="203"/>
      <c r="D704" s="204"/>
      <c r="E704" s="150">
        <v>1</v>
      </c>
      <c r="F704" s="158"/>
      <c r="G704" s="158"/>
      <c r="H704" s="152"/>
      <c r="I704" s="159" t="s">
        <v>268</v>
      </c>
      <c r="J704" s="154">
        <v>88956</v>
      </c>
      <c r="K704" s="154">
        <v>88956</v>
      </c>
      <c r="L704" s="154">
        <v>88956</v>
      </c>
      <c r="M704" s="155">
        <f aca="true" t="shared" si="10" ref="M704:M714">L704/K704*100</f>
        <v>100</v>
      </c>
    </row>
    <row r="705" spans="1:13" s="156" customFormat="1" ht="28.5" customHeight="1">
      <c r="A705" s="149"/>
      <c r="B705" s="203"/>
      <c r="C705" s="203"/>
      <c r="D705" s="204"/>
      <c r="E705" s="150">
        <v>2</v>
      </c>
      <c r="F705" s="158"/>
      <c r="G705" s="158"/>
      <c r="H705" s="152"/>
      <c r="I705" s="159" t="s">
        <v>269</v>
      </c>
      <c r="J705" s="154">
        <v>42075</v>
      </c>
      <c r="K705" s="154">
        <v>42075</v>
      </c>
      <c r="L705" s="154">
        <v>42075</v>
      </c>
      <c r="M705" s="155">
        <f t="shared" si="10"/>
        <v>100</v>
      </c>
    </row>
    <row r="706" spans="1:13" s="156" customFormat="1" ht="13.5" customHeight="1">
      <c r="A706" s="149"/>
      <c r="B706" s="203"/>
      <c r="C706" s="203"/>
      <c r="D706" s="204"/>
      <c r="E706" s="150">
        <v>3</v>
      </c>
      <c r="F706" s="158"/>
      <c r="G706" s="158"/>
      <c r="H706" s="152"/>
      <c r="I706" s="159" t="s">
        <v>270</v>
      </c>
      <c r="J706" s="154">
        <v>26925</v>
      </c>
      <c r="K706" s="154">
        <v>26925</v>
      </c>
      <c r="L706" s="154">
        <v>26925</v>
      </c>
      <c r="M706" s="155">
        <f t="shared" si="10"/>
        <v>100</v>
      </c>
    </row>
    <row r="707" spans="1:13" s="156" customFormat="1" ht="13.5" customHeight="1">
      <c r="A707" s="149"/>
      <c r="B707" s="203"/>
      <c r="C707" s="203"/>
      <c r="D707" s="204"/>
      <c r="E707" s="150">
        <v>4</v>
      </c>
      <c r="F707" s="158"/>
      <c r="G707" s="158"/>
      <c r="H707" s="152"/>
      <c r="I707" s="159" t="s">
        <v>271</v>
      </c>
      <c r="J707" s="154">
        <v>13423</v>
      </c>
      <c r="K707" s="154">
        <v>13423</v>
      </c>
      <c r="L707" s="154">
        <v>13423</v>
      </c>
      <c r="M707" s="155">
        <f t="shared" si="10"/>
        <v>100</v>
      </c>
    </row>
    <row r="708" spans="1:13" s="156" customFormat="1" ht="13.5" customHeight="1">
      <c r="A708" s="149"/>
      <c r="B708" s="203"/>
      <c r="C708" s="203"/>
      <c r="D708" s="204"/>
      <c r="E708" s="150">
        <v>5</v>
      </c>
      <c r="F708" s="158"/>
      <c r="G708" s="158"/>
      <c r="H708" s="152"/>
      <c r="I708" s="159" t="s">
        <v>272</v>
      </c>
      <c r="J708" s="154">
        <v>33080</v>
      </c>
      <c r="K708" s="154">
        <v>33080</v>
      </c>
      <c r="L708" s="154">
        <v>33080</v>
      </c>
      <c r="M708" s="155">
        <f t="shared" si="10"/>
        <v>100</v>
      </c>
    </row>
    <row r="709" spans="1:13" s="156" customFormat="1" ht="13.5" customHeight="1">
      <c r="A709" s="149"/>
      <c r="B709" s="203"/>
      <c r="C709" s="203"/>
      <c r="D709" s="204"/>
      <c r="E709" s="150">
        <v>6</v>
      </c>
      <c r="F709" s="158"/>
      <c r="G709" s="158"/>
      <c r="H709" s="152"/>
      <c r="I709" s="159" t="s">
        <v>273</v>
      </c>
      <c r="J709" s="154">
        <v>313404</v>
      </c>
      <c r="K709" s="154">
        <v>313404</v>
      </c>
      <c r="L709" s="154">
        <v>313404</v>
      </c>
      <c r="M709" s="155">
        <f t="shared" si="10"/>
        <v>100</v>
      </c>
    </row>
    <row r="710" spans="1:13" s="156" customFormat="1" ht="13.5" customHeight="1">
      <c r="A710" s="149"/>
      <c r="B710" s="203"/>
      <c r="C710" s="203"/>
      <c r="D710" s="204"/>
      <c r="E710" s="150">
        <v>7</v>
      </c>
      <c r="F710" s="158"/>
      <c r="G710" s="158"/>
      <c r="H710" s="152"/>
      <c r="I710" s="159" t="s">
        <v>274</v>
      </c>
      <c r="J710" s="154">
        <v>2081812</v>
      </c>
      <c r="K710" s="154">
        <v>2081812</v>
      </c>
      <c r="L710" s="154">
        <v>2081812</v>
      </c>
      <c r="M710" s="155">
        <f t="shared" si="10"/>
        <v>100</v>
      </c>
    </row>
    <row r="711" spans="1:13" s="156" customFormat="1" ht="15" customHeight="1">
      <c r="A711" s="149"/>
      <c r="B711" s="203"/>
      <c r="C711" s="203"/>
      <c r="D711" s="204"/>
      <c r="E711" s="150">
        <v>8</v>
      </c>
      <c r="F711" s="158"/>
      <c r="G711" s="158"/>
      <c r="H711" s="152"/>
      <c r="I711" s="159" t="s">
        <v>275</v>
      </c>
      <c r="J711" s="154">
        <v>107090</v>
      </c>
      <c r="K711" s="154">
        <v>107090</v>
      </c>
      <c r="L711" s="154">
        <v>107090</v>
      </c>
      <c r="M711" s="155">
        <f t="shared" si="10"/>
        <v>100</v>
      </c>
    </row>
    <row r="712" spans="1:13" s="156" customFormat="1" ht="15.75" customHeight="1">
      <c r="A712" s="149"/>
      <c r="B712" s="203"/>
      <c r="C712" s="203"/>
      <c r="D712" s="204"/>
      <c r="E712" s="150">
        <v>9</v>
      </c>
      <c r="F712" s="158"/>
      <c r="G712" s="158"/>
      <c r="I712" s="159" t="s">
        <v>276</v>
      </c>
      <c r="J712" s="154">
        <v>48154</v>
      </c>
      <c r="K712" s="154">
        <v>48154</v>
      </c>
      <c r="L712" s="154">
        <v>48154</v>
      </c>
      <c r="M712" s="155">
        <f t="shared" si="10"/>
        <v>100</v>
      </c>
    </row>
    <row r="713" spans="1:13" s="156" customFormat="1" ht="15.75" customHeight="1">
      <c r="A713" s="149"/>
      <c r="B713" s="203"/>
      <c r="C713" s="203"/>
      <c r="D713" s="204"/>
      <c r="E713" s="150">
        <v>10</v>
      </c>
      <c r="F713" s="158"/>
      <c r="G713" s="158"/>
      <c r="I713" s="152" t="s">
        <v>277</v>
      </c>
      <c r="J713" s="154">
        <v>370920</v>
      </c>
      <c r="K713" s="154">
        <v>370920</v>
      </c>
      <c r="L713" s="154">
        <v>370920</v>
      </c>
      <c r="M713" s="155">
        <f t="shared" si="10"/>
        <v>100</v>
      </c>
    </row>
    <row r="714" spans="1:13" s="156" customFormat="1" ht="24.75" customHeight="1">
      <c r="A714" s="149"/>
      <c r="B714" s="203"/>
      <c r="C714" s="203"/>
      <c r="D714" s="204"/>
      <c r="E714" s="150">
        <v>11</v>
      </c>
      <c r="F714" s="158"/>
      <c r="G714" s="158"/>
      <c r="I714" s="159" t="s">
        <v>278</v>
      </c>
      <c r="J714" s="154">
        <v>136469</v>
      </c>
      <c r="K714" s="154">
        <v>216589</v>
      </c>
      <c r="L714" s="154">
        <v>216589</v>
      </c>
      <c r="M714" s="155">
        <f t="shared" si="10"/>
        <v>100</v>
      </c>
    </row>
    <row r="715" spans="1:13" s="156" customFormat="1" ht="15">
      <c r="A715" s="149"/>
      <c r="B715" s="203"/>
      <c r="C715" s="203"/>
      <c r="D715" s="204"/>
      <c r="E715" s="150"/>
      <c r="F715" s="151"/>
      <c r="G715" s="152"/>
      <c r="H715" s="152"/>
      <c r="I715" s="153"/>
      <c r="J715" s="154"/>
      <c r="K715" s="154"/>
      <c r="L715" s="154"/>
      <c r="M715" s="155"/>
    </row>
    <row r="716" spans="1:13" s="156" customFormat="1" ht="15" customHeight="1">
      <c r="A716" s="149"/>
      <c r="B716" s="203"/>
      <c r="C716" s="203"/>
      <c r="D716" s="204"/>
      <c r="E716" s="150"/>
      <c r="F716" s="161" t="s">
        <v>76</v>
      </c>
      <c r="G716" s="162"/>
      <c r="H716" s="162"/>
      <c r="I716" s="163"/>
      <c r="J716" s="164">
        <f>SUM(J704:J715)</f>
        <v>3262308</v>
      </c>
      <c r="K716" s="164">
        <f>SUM(K704:K715)</f>
        <v>3342428</v>
      </c>
      <c r="L716" s="164">
        <f>SUM(L704:L715)</f>
        <v>3342428</v>
      </c>
      <c r="M716" s="165">
        <f>L716/K716*100</f>
        <v>100</v>
      </c>
    </row>
    <row r="717" spans="1:13" s="156" customFormat="1" ht="15">
      <c r="A717" s="149"/>
      <c r="B717" s="203"/>
      <c r="C717" s="203"/>
      <c r="D717" s="204"/>
      <c r="E717" s="150"/>
      <c r="F717" s="167"/>
      <c r="G717" s="169"/>
      <c r="H717" s="169"/>
      <c r="I717" s="170"/>
      <c r="J717" s="171"/>
      <c r="K717" s="171"/>
      <c r="L717" s="171"/>
      <c r="M717" s="172"/>
    </row>
    <row r="718" spans="1:13" s="156" customFormat="1" ht="13.5" customHeight="1">
      <c r="A718" s="149">
        <v>2</v>
      </c>
      <c r="B718" s="203"/>
      <c r="C718" s="203">
        <v>1</v>
      </c>
      <c r="D718" s="204"/>
      <c r="E718" s="150"/>
      <c r="F718" s="250" t="s">
        <v>279</v>
      </c>
      <c r="G718" s="169"/>
      <c r="H718" s="169"/>
      <c r="I718" s="170"/>
      <c r="J718" s="171"/>
      <c r="K718" s="171"/>
      <c r="L718" s="171"/>
      <c r="M718" s="155"/>
    </row>
    <row r="719" spans="1:13" s="156" customFormat="1" ht="13.5" customHeight="1">
      <c r="A719" s="149"/>
      <c r="B719" s="203"/>
      <c r="C719" s="203"/>
      <c r="D719" s="204"/>
      <c r="E719" s="150">
        <v>1</v>
      </c>
      <c r="G719" s="152"/>
      <c r="H719" s="152"/>
      <c r="I719" s="152" t="s">
        <v>280</v>
      </c>
      <c r="J719" s="154">
        <v>15472</v>
      </c>
      <c r="K719" s="154">
        <v>15472</v>
      </c>
      <c r="L719" s="154">
        <v>15472</v>
      </c>
      <c r="M719" s="155">
        <f aca="true" t="shared" si="11" ref="M719:M727">L719/K719*100</f>
        <v>100</v>
      </c>
    </row>
    <row r="720" spans="1:13" s="156" customFormat="1" ht="13.5" customHeight="1">
      <c r="A720" s="149"/>
      <c r="B720" s="203"/>
      <c r="C720" s="203"/>
      <c r="D720" s="204"/>
      <c r="E720" s="150">
        <v>2</v>
      </c>
      <c r="G720" s="152"/>
      <c r="H720" s="152"/>
      <c r="I720" s="159" t="s">
        <v>281</v>
      </c>
      <c r="J720" s="154">
        <v>14728</v>
      </c>
      <c r="K720" s="154">
        <v>14490</v>
      </c>
      <c r="L720" s="154">
        <v>14490</v>
      </c>
      <c r="M720" s="155">
        <f t="shared" si="11"/>
        <v>100</v>
      </c>
    </row>
    <row r="721" spans="1:13" s="156" customFormat="1" ht="27" customHeight="1">
      <c r="A721" s="149"/>
      <c r="B721" s="203"/>
      <c r="C721" s="203"/>
      <c r="D721" s="204"/>
      <c r="E721" s="150">
        <v>3</v>
      </c>
      <c r="G721" s="152"/>
      <c r="H721" s="152"/>
      <c r="I721" s="159" t="s">
        <v>282</v>
      </c>
      <c r="J721" s="154">
        <v>832</v>
      </c>
      <c r="K721" s="154">
        <v>832</v>
      </c>
      <c r="L721" s="154">
        <v>832</v>
      </c>
      <c r="M721" s="155">
        <f t="shared" si="11"/>
        <v>100</v>
      </c>
    </row>
    <row r="722" spans="1:13" s="156" customFormat="1" ht="15.75" customHeight="1">
      <c r="A722" s="149"/>
      <c r="B722" s="203"/>
      <c r="C722" s="203"/>
      <c r="D722" s="204"/>
      <c r="E722" s="150">
        <v>4</v>
      </c>
      <c r="G722" s="152"/>
      <c r="H722" s="152"/>
      <c r="I722" s="159" t="s">
        <v>283</v>
      </c>
      <c r="J722" s="154">
        <v>22365</v>
      </c>
      <c r="K722" s="154">
        <v>22365</v>
      </c>
      <c r="L722" s="154">
        <v>22365</v>
      </c>
      <c r="M722" s="155">
        <f t="shared" si="11"/>
        <v>100</v>
      </c>
    </row>
    <row r="723" spans="1:13" s="156" customFormat="1" ht="26.25" customHeight="1">
      <c r="A723" s="149"/>
      <c r="B723" s="203"/>
      <c r="C723" s="203"/>
      <c r="D723" s="204"/>
      <c r="E723" s="150">
        <v>5</v>
      </c>
      <c r="G723" s="152"/>
      <c r="H723" s="152"/>
      <c r="I723" s="159" t="s">
        <v>284</v>
      </c>
      <c r="J723" s="154">
        <v>9005</v>
      </c>
      <c r="K723" s="154">
        <v>19096</v>
      </c>
      <c r="L723" s="154">
        <v>19096</v>
      </c>
      <c r="M723" s="155">
        <f t="shared" si="11"/>
        <v>100</v>
      </c>
    </row>
    <row r="724" spans="1:13" s="156" customFormat="1" ht="15" customHeight="1">
      <c r="A724" s="149"/>
      <c r="B724" s="203"/>
      <c r="C724" s="203"/>
      <c r="D724" s="204"/>
      <c r="E724" s="150">
        <v>6</v>
      </c>
      <c r="G724" s="152"/>
      <c r="H724" s="152"/>
      <c r="I724" s="159" t="s">
        <v>285</v>
      </c>
      <c r="J724" s="154">
        <v>11245</v>
      </c>
      <c r="K724" s="154">
        <v>11245</v>
      </c>
      <c r="L724" s="154">
        <v>11245</v>
      </c>
      <c r="M724" s="155">
        <f t="shared" si="11"/>
        <v>100</v>
      </c>
    </row>
    <row r="725" spans="1:13" s="156" customFormat="1" ht="15" customHeight="1">
      <c r="A725" s="149"/>
      <c r="B725" s="203"/>
      <c r="C725" s="203"/>
      <c r="D725" s="204"/>
      <c r="E725" s="150">
        <v>7</v>
      </c>
      <c r="G725" s="152"/>
      <c r="H725" s="152"/>
      <c r="I725" s="159" t="s">
        <v>286</v>
      </c>
      <c r="J725" s="154">
        <v>31068</v>
      </c>
      <c r="K725" s="154">
        <v>31068</v>
      </c>
      <c r="L725" s="154">
        <v>31068</v>
      </c>
      <c r="M725" s="155">
        <f t="shared" si="11"/>
        <v>100</v>
      </c>
    </row>
    <row r="726" spans="1:13" s="156" customFormat="1" ht="15" customHeight="1">
      <c r="A726" s="149"/>
      <c r="B726" s="203"/>
      <c r="C726" s="203"/>
      <c r="D726" s="204"/>
      <c r="E726" s="150">
        <v>8</v>
      </c>
      <c r="G726" s="152"/>
      <c r="H726" s="152"/>
      <c r="I726" s="159" t="s">
        <v>287</v>
      </c>
      <c r="J726" s="154">
        <v>11430</v>
      </c>
      <c r="K726" s="154">
        <v>11430</v>
      </c>
      <c r="L726" s="154">
        <v>11430</v>
      </c>
      <c r="M726" s="155">
        <f t="shared" si="11"/>
        <v>100</v>
      </c>
    </row>
    <row r="727" spans="1:13" s="156" customFormat="1" ht="15" customHeight="1">
      <c r="A727" s="149"/>
      <c r="B727" s="203"/>
      <c r="C727" s="203"/>
      <c r="D727" s="204"/>
      <c r="E727" s="150">
        <v>9</v>
      </c>
      <c r="G727" s="152"/>
      <c r="H727" s="152"/>
      <c r="I727" s="159" t="s">
        <v>288</v>
      </c>
      <c r="J727" s="154">
        <v>8073</v>
      </c>
      <c r="K727" s="154">
        <v>8073</v>
      </c>
      <c r="L727" s="154">
        <v>8073</v>
      </c>
      <c r="M727" s="155">
        <f t="shared" si="11"/>
        <v>100</v>
      </c>
    </row>
    <row r="728" spans="1:13" s="156" customFormat="1" ht="15" customHeight="1">
      <c r="A728" s="149"/>
      <c r="B728" s="203"/>
      <c r="C728" s="203"/>
      <c r="D728" s="204"/>
      <c r="E728" s="150"/>
      <c r="F728" s="167"/>
      <c r="G728" s="169"/>
      <c r="H728" s="169"/>
      <c r="I728" s="170"/>
      <c r="J728" s="171"/>
      <c r="K728" s="171"/>
      <c r="L728" s="171"/>
      <c r="M728" s="155"/>
    </row>
    <row r="729" spans="1:13" s="156" customFormat="1" ht="15" customHeight="1">
      <c r="A729" s="149"/>
      <c r="B729" s="203"/>
      <c r="C729" s="203"/>
      <c r="D729" s="204"/>
      <c r="E729" s="150"/>
      <c r="F729" s="161" t="s">
        <v>76</v>
      </c>
      <c r="G729" s="162"/>
      <c r="H729" s="162"/>
      <c r="I729" s="163"/>
      <c r="J729" s="164">
        <f>SUM(J719:J728)</f>
        <v>124218</v>
      </c>
      <c r="K729" s="164">
        <f>SUM(K719:K728)</f>
        <v>134071</v>
      </c>
      <c r="L729" s="164">
        <f>SUM(L719:L728)</f>
        <v>134071</v>
      </c>
      <c r="M729" s="165">
        <f>L729/K729*100</f>
        <v>100</v>
      </c>
    </row>
    <row r="730" spans="1:13" s="156" customFormat="1" ht="15" customHeight="1">
      <c r="A730" s="149"/>
      <c r="B730" s="203"/>
      <c r="C730" s="203"/>
      <c r="D730" s="204"/>
      <c r="E730" s="150"/>
      <c r="F730" s="152"/>
      <c r="G730" s="152"/>
      <c r="H730" s="152"/>
      <c r="I730" s="166"/>
      <c r="J730" s="181"/>
      <c r="K730" s="181"/>
      <c r="L730" s="181"/>
      <c r="M730" s="182"/>
    </row>
    <row r="731" spans="1:13" s="156" customFormat="1" ht="15" customHeight="1">
      <c r="A731" s="149">
        <v>3</v>
      </c>
      <c r="B731" s="203"/>
      <c r="C731" s="203">
        <v>1</v>
      </c>
      <c r="D731" s="204"/>
      <c r="E731" s="150"/>
      <c r="F731" s="158" t="s">
        <v>289</v>
      </c>
      <c r="G731" s="152"/>
      <c r="H731" s="152"/>
      <c r="I731" s="166"/>
      <c r="J731" s="181"/>
      <c r="K731" s="181"/>
      <c r="L731" s="181"/>
      <c r="M731" s="182"/>
    </row>
    <row r="732" spans="1:13" s="156" customFormat="1" ht="29.25" customHeight="1">
      <c r="A732" s="149"/>
      <c r="B732" s="203"/>
      <c r="C732" s="203"/>
      <c r="D732" s="204"/>
      <c r="E732" s="150">
        <v>1</v>
      </c>
      <c r="F732" s="158"/>
      <c r="G732" s="152"/>
      <c r="H732" s="152"/>
      <c r="I732" s="159" t="s">
        <v>290</v>
      </c>
      <c r="J732" s="154">
        <v>34451</v>
      </c>
      <c r="K732" s="154">
        <v>48329</v>
      </c>
      <c r="L732" s="154">
        <v>48329</v>
      </c>
      <c r="M732" s="155">
        <f>L732/K732*100</f>
        <v>100</v>
      </c>
    </row>
    <row r="733" spans="1:13" s="156" customFormat="1" ht="15.75" customHeight="1">
      <c r="A733" s="149"/>
      <c r="B733" s="203"/>
      <c r="C733" s="203"/>
      <c r="D733" s="204"/>
      <c r="E733" s="150">
        <v>2</v>
      </c>
      <c r="F733" s="158"/>
      <c r="G733" s="152"/>
      <c r="H733" s="152"/>
      <c r="I733" s="159" t="s">
        <v>291</v>
      </c>
      <c r="J733" s="154">
        <v>2030</v>
      </c>
      <c r="K733" s="154">
        <v>2030</v>
      </c>
      <c r="L733" s="154">
        <v>2030</v>
      </c>
      <c r="M733" s="155">
        <f>L733/K733*100</f>
        <v>100</v>
      </c>
    </row>
    <row r="734" spans="1:13" s="156" customFormat="1" ht="15">
      <c r="A734" s="149"/>
      <c r="B734" s="203"/>
      <c r="C734" s="203"/>
      <c r="D734" s="204"/>
      <c r="E734" s="150"/>
      <c r="F734" s="152"/>
      <c r="G734" s="152"/>
      <c r="H734" s="152"/>
      <c r="I734" s="166"/>
      <c r="J734" s="181"/>
      <c r="K734" s="181"/>
      <c r="L734" s="181"/>
      <c r="M734" s="182"/>
    </row>
    <row r="735" spans="1:13" s="156" customFormat="1" ht="15.75" customHeight="1">
      <c r="A735" s="149"/>
      <c r="B735" s="203"/>
      <c r="C735" s="203"/>
      <c r="D735" s="204"/>
      <c r="E735" s="150"/>
      <c r="F735" s="161" t="s">
        <v>76</v>
      </c>
      <c r="G735" s="162"/>
      <c r="H735" s="162"/>
      <c r="I735" s="163"/>
      <c r="J735" s="164">
        <f>SUM(J732:J734)</f>
        <v>36481</v>
      </c>
      <c r="K735" s="164">
        <f>SUM(K732:K734)</f>
        <v>50359</v>
      </c>
      <c r="L735" s="164">
        <f>SUM(L732:L734)</f>
        <v>50359</v>
      </c>
      <c r="M735" s="165">
        <f>L735/K735*100</f>
        <v>100</v>
      </c>
    </row>
    <row r="736" spans="1:13" s="156" customFormat="1" ht="15.75" customHeight="1">
      <c r="A736" s="149"/>
      <c r="B736" s="203"/>
      <c r="C736" s="203"/>
      <c r="D736" s="204"/>
      <c r="E736" s="150"/>
      <c r="F736" s="167"/>
      <c r="G736" s="169"/>
      <c r="H736" s="169"/>
      <c r="I736" s="170"/>
      <c r="J736" s="171"/>
      <c r="K736" s="171"/>
      <c r="L736" s="171"/>
      <c r="M736" s="172"/>
    </row>
    <row r="737" spans="1:13" s="156" customFormat="1" ht="15.75" customHeight="1">
      <c r="A737" s="149">
        <v>4</v>
      </c>
      <c r="B737" s="203"/>
      <c r="C737" s="203">
        <v>1</v>
      </c>
      <c r="D737" s="204"/>
      <c r="E737" s="150"/>
      <c r="F737" s="158" t="s">
        <v>292</v>
      </c>
      <c r="G737" s="169"/>
      <c r="H737" s="169"/>
      <c r="I737" s="170"/>
      <c r="J737" s="171"/>
      <c r="K737" s="171"/>
      <c r="L737" s="171"/>
      <c r="M737" s="172"/>
    </row>
    <row r="738" spans="1:13" s="156" customFormat="1" ht="15.75" customHeight="1">
      <c r="A738" s="149"/>
      <c r="B738" s="203"/>
      <c r="C738" s="203"/>
      <c r="D738" s="204"/>
      <c r="E738" s="150">
        <v>1</v>
      </c>
      <c r="F738" s="167"/>
      <c r="G738" s="169"/>
      <c r="H738" s="169"/>
      <c r="I738" s="159" t="s">
        <v>293</v>
      </c>
      <c r="J738" s="171"/>
      <c r="K738" s="154">
        <v>12133</v>
      </c>
      <c r="L738" s="154">
        <v>12133</v>
      </c>
      <c r="M738" s="155">
        <f>L738/K738*100</f>
        <v>100</v>
      </c>
    </row>
    <row r="739" spans="1:13" s="156" customFormat="1" ht="33" customHeight="1">
      <c r="A739" s="149"/>
      <c r="B739" s="203"/>
      <c r="C739" s="203"/>
      <c r="D739" s="204"/>
      <c r="E739" s="150">
        <v>2</v>
      </c>
      <c r="F739" s="167"/>
      <c r="G739" s="169"/>
      <c r="H739" s="169"/>
      <c r="I739" s="159" t="s">
        <v>294</v>
      </c>
      <c r="J739" s="171"/>
      <c r="K739" s="154">
        <v>10029</v>
      </c>
      <c r="L739" s="154">
        <v>10029</v>
      </c>
      <c r="M739" s="155">
        <f>L739/K739*100</f>
        <v>100</v>
      </c>
    </row>
    <row r="740" spans="1:13" s="156" customFormat="1" ht="15.75" customHeight="1">
      <c r="A740" s="149"/>
      <c r="B740" s="203"/>
      <c r="C740" s="203"/>
      <c r="D740" s="204"/>
      <c r="E740" s="150">
        <v>3</v>
      </c>
      <c r="F740" s="167"/>
      <c r="G740" s="169"/>
      <c r="H740" s="169"/>
      <c r="I740" s="159" t="s">
        <v>295</v>
      </c>
      <c r="J740" s="171"/>
      <c r="K740" s="154">
        <v>76012</v>
      </c>
      <c r="L740" s="154">
        <v>76012</v>
      </c>
      <c r="M740" s="155">
        <f>L740/K740*100</f>
        <v>100</v>
      </c>
    </row>
    <row r="741" spans="1:13" s="156" customFormat="1" ht="15.75" customHeight="1">
      <c r="A741" s="149"/>
      <c r="B741" s="203"/>
      <c r="C741" s="203"/>
      <c r="D741" s="204"/>
      <c r="E741" s="150">
        <v>4</v>
      </c>
      <c r="F741" s="167"/>
      <c r="G741" s="169"/>
      <c r="H741" s="169"/>
      <c r="I741" s="159" t="s">
        <v>296</v>
      </c>
      <c r="J741" s="171"/>
      <c r="K741" s="154">
        <v>1972</v>
      </c>
      <c r="L741" s="154">
        <v>1972</v>
      </c>
      <c r="M741" s="155">
        <f>L741/K741*100</f>
        <v>100</v>
      </c>
    </row>
    <row r="742" spans="1:13" s="156" customFormat="1" ht="15.75" customHeight="1">
      <c r="A742" s="149"/>
      <c r="B742" s="203"/>
      <c r="C742" s="203"/>
      <c r="D742" s="204"/>
      <c r="E742" s="150"/>
      <c r="F742" s="167"/>
      <c r="G742" s="169"/>
      <c r="H742" s="169"/>
      <c r="I742" s="170"/>
      <c r="J742" s="171"/>
      <c r="K742" s="154"/>
      <c r="L742" s="154"/>
      <c r="M742" s="172"/>
    </row>
    <row r="743" spans="1:13" s="156" customFormat="1" ht="15.75" customHeight="1">
      <c r="A743" s="149"/>
      <c r="B743" s="203"/>
      <c r="C743" s="203"/>
      <c r="D743" s="204"/>
      <c r="E743" s="150"/>
      <c r="F743" s="161" t="s">
        <v>76</v>
      </c>
      <c r="G743" s="162"/>
      <c r="H743" s="162"/>
      <c r="I743" s="163"/>
      <c r="J743" s="164">
        <f>SUM(J740:J742)</f>
        <v>0</v>
      </c>
      <c r="K743" s="164">
        <f>SUM(K738:K742)</f>
        <v>100146</v>
      </c>
      <c r="L743" s="164">
        <f>SUM(L738:L742)</f>
        <v>100146</v>
      </c>
      <c r="M743" s="165">
        <f>L743/K743*100</f>
        <v>100</v>
      </c>
    </row>
    <row r="744" spans="1:13" s="156" customFormat="1" ht="15.75" customHeight="1">
      <c r="A744" s="149"/>
      <c r="B744" s="203"/>
      <c r="C744" s="203"/>
      <c r="D744" s="204"/>
      <c r="E744" s="150"/>
      <c r="F744" s="167"/>
      <c r="G744" s="169"/>
      <c r="H744" s="169"/>
      <c r="I744" s="170"/>
      <c r="J744" s="171"/>
      <c r="K744" s="171"/>
      <c r="L744" s="171"/>
      <c r="M744" s="172"/>
    </row>
    <row r="745" spans="1:13" s="156" customFormat="1" ht="15.75" customHeight="1">
      <c r="A745" s="149">
        <v>5</v>
      </c>
      <c r="B745" s="203"/>
      <c r="C745" s="203">
        <v>1</v>
      </c>
      <c r="D745" s="204"/>
      <c r="E745" s="150"/>
      <c r="F745" s="676" t="s">
        <v>297</v>
      </c>
      <c r="G745" s="677"/>
      <c r="H745" s="677"/>
      <c r="I745" s="678"/>
      <c r="J745" s="171"/>
      <c r="K745" s="171"/>
      <c r="L745" s="171"/>
      <c r="M745" s="172"/>
    </row>
    <row r="746" spans="1:13" s="156" customFormat="1" ht="15.75" customHeight="1">
      <c r="A746" s="149"/>
      <c r="B746" s="203"/>
      <c r="C746" s="203"/>
      <c r="D746" s="204"/>
      <c r="E746" s="150">
        <v>1</v>
      </c>
      <c r="F746" s="167"/>
      <c r="G746" s="169"/>
      <c r="H746" s="169"/>
      <c r="I746" s="159" t="s">
        <v>298</v>
      </c>
      <c r="J746" s="171"/>
      <c r="K746" s="154">
        <v>4317</v>
      </c>
      <c r="L746" s="154">
        <v>4317</v>
      </c>
      <c r="M746" s="155">
        <f aca="true" t="shared" si="12" ref="M746:M759">L746/K746*100</f>
        <v>100</v>
      </c>
    </row>
    <row r="747" spans="1:13" s="156" customFormat="1" ht="27.75" customHeight="1">
      <c r="A747" s="149"/>
      <c r="B747" s="203"/>
      <c r="C747" s="203"/>
      <c r="D747" s="204"/>
      <c r="E747" s="150">
        <v>2</v>
      </c>
      <c r="F747" s="167"/>
      <c r="G747" s="169"/>
      <c r="H747" s="169"/>
      <c r="I747" s="159" t="s">
        <v>299</v>
      </c>
      <c r="J747" s="171"/>
      <c r="K747" s="154">
        <v>2040</v>
      </c>
      <c r="L747" s="154">
        <v>2040</v>
      </c>
      <c r="M747" s="155">
        <f t="shared" si="12"/>
        <v>100</v>
      </c>
    </row>
    <row r="748" spans="1:13" s="156" customFormat="1" ht="15.75" customHeight="1">
      <c r="A748" s="149"/>
      <c r="B748" s="203"/>
      <c r="C748" s="203"/>
      <c r="D748" s="204"/>
      <c r="E748" s="150">
        <v>3</v>
      </c>
      <c r="F748" s="167"/>
      <c r="G748" s="169"/>
      <c r="H748" s="169"/>
      <c r="I748" s="159" t="s">
        <v>300</v>
      </c>
      <c r="J748" s="171"/>
      <c r="K748" s="154">
        <v>138409</v>
      </c>
      <c r="L748" s="154">
        <v>138409</v>
      </c>
      <c r="M748" s="155">
        <f t="shared" si="12"/>
        <v>100</v>
      </c>
    </row>
    <row r="749" spans="1:13" s="156" customFormat="1" ht="28.5" customHeight="1">
      <c r="A749" s="149"/>
      <c r="B749" s="203"/>
      <c r="C749" s="203"/>
      <c r="D749" s="204"/>
      <c r="E749" s="150">
        <v>4</v>
      </c>
      <c r="F749" s="167"/>
      <c r="G749" s="169"/>
      <c r="H749" s="169"/>
      <c r="I749" s="159" t="s">
        <v>301</v>
      </c>
      <c r="J749" s="171"/>
      <c r="K749" s="154">
        <v>3009</v>
      </c>
      <c r="L749" s="154">
        <v>3009</v>
      </c>
      <c r="M749" s="155">
        <f t="shared" si="12"/>
        <v>100</v>
      </c>
    </row>
    <row r="750" spans="1:13" s="156" customFormat="1" ht="30" customHeight="1">
      <c r="A750" s="149"/>
      <c r="B750" s="203"/>
      <c r="C750" s="203"/>
      <c r="D750" s="204"/>
      <c r="E750" s="150">
        <v>5</v>
      </c>
      <c r="F750" s="167"/>
      <c r="G750" s="169"/>
      <c r="H750" s="169"/>
      <c r="I750" s="159" t="s">
        <v>302</v>
      </c>
      <c r="J750" s="171"/>
      <c r="K750" s="154">
        <v>17500</v>
      </c>
      <c r="L750" s="154">
        <v>17500</v>
      </c>
      <c r="M750" s="155">
        <f t="shared" si="12"/>
        <v>100</v>
      </c>
    </row>
    <row r="751" spans="1:13" s="156" customFormat="1" ht="15.75" customHeight="1">
      <c r="A751" s="149"/>
      <c r="B751" s="203"/>
      <c r="C751" s="203"/>
      <c r="D751" s="204"/>
      <c r="E751" s="150">
        <v>6</v>
      </c>
      <c r="F751" s="167"/>
      <c r="G751" s="169"/>
      <c r="H751" s="169"/>
      <c r="I751" s="159" t="s">
        <v>303</v>
      </c>
      <c r="J751" s="171"/>
      <c r="K751" s="154">
        <v>2157</v>
      </c>
      <c r="L751" s="154">
        <v>2157</v>
      </c>
      <c r="M751" s="155">
        <f t="shared" si="12"/>
        <v>100</v>
      </c>
    </row>
    <row r="752" spans="1:13" s="156" customFormat="1" ht="29.25" customHeight="1">
      <c r="A752" s="149"/>
      <c r="B752" s="203"/>
      <c r="C752" s="203"/>
      <c r="D752" s="204"/>
      <c r="E752" s="150">
        <v>7</v>
      </c>
      <c r="F752" s="167"/>
      <c r="G752" s="169"/>
      <c r="H752" s="169"/>
      <c r="I752" s="159" t="s">
        <v>304</v>
      </c>
      <c r="J752" s="171"/>
      <c r="K752" s="154">
        <v>147</v>
      </c>
      <c r="L752" s="154">
        <v>147</v>
      </c>
      <c r="M752" s="155">
        <f t="shared" si="12"/>
        <v>100</v>
      </c>
    </row>
    <row r="753" spans="1:13" s="156" customFormat="1" ht="17.25" customHeight="1">
      <c r="A753" s="149"/>
      <c r="B753" s="203"/>
      <c r="C753" s="203"/>
      <c r="D753" s="204"/>
      <c r="E753" s="150">
        <v>8</v>
      </c>
      <c r="F753" s="167"/>
      <c r="G753" s="169"/>
      <c r="H753" s="169"/>
      <c r="I753" s="159" t="s">
        <v>727</v>
      </c>
      <c r="J753" s="171"/>
      <c r="K753" s="154">
        <v>715</v>
      </c>
      <c r="L753" s="154">
        <v>715</v>
      </c>
      <c r="M753" s="155">
        <f t="shared" si="12"/>
        <v>100</v>
      </c>
    </row>
    <row r="754" spans="1:13" s="156" customFormat="1" ht="27.75" customHeight="1">
      <c r="A754" s="149"/>
      <c r="B754" s="203"/>
      <c r="C754" s="203"/>
      <c r="D754" s="204"/>
      <c r="E754" s="150">
        <v>9</v>
      </c>
      <c r="F754" s="167"/>
      <c r="G754" s="169"/>
      <c r="H754" s="169"/>
      <c r="I754" s="159" t="s">
        <v>728</v>
      </c>
      <c r="J754" s="171"/>
      <c r="K754" s="154">
        <v>27485</v>
      </c>
      <c r="L754" s="154">
        <v>27485</v>
      </c>
      <c r="M754" s="155">
        <f t="shared" si="12"/>
        <v>100</v>
      </c>
    </row>
    <row r="755" spans="1:13" s="156" customFormat="1" ht="14.25" customHeight="1">
      <c r="A755" s="149"/>
      <c r="B755" s="203"/>
      <c r="C755" s="203"/>
      <c r="D755" s="204"/>
      <c r="E755" s="150">
        <v>10</v>
      </c>
      <c r="F755" s="167"/>
      <c r="G755" s="169"/>
      <c r="H755" s="169"/>
      <c r="I755" s="159" t="s">
        <v>729</v>
      </c>
      <c r="J755" s="171"/>
      <c r="K755" s="154">
        <v>9000</v>
      </c>
      <c r="L755" s="154">
        <v>9000</v>
      </c>
      <c r="M755" s="155">
        <f t="shared" si="12"/>
        <v>100</v>
      </c>
    </row>
    <row r="756" spans="1:13" s="156" customFormat="1" ht="31.5" customHeight="1">
      <c r="A756" s="149"/>
      <c r="B756" s="203"/>
      <c r="C756" s="203"/>
      <c r="D756" s="204"/>
      <c r="E756" s="150">
        <v>11</v>
      </c>
      <c r="F756" s="167"/>
      <c r="G756" s="169"/>
      <c r="H756" s="169"/>
      <c r="I756" s="159" t="s">
        <v>730</v>
      </c>
      <c r="J756" s="171"/>
      <c r="K756" s="154">
        <v>4453</v>
      </c>
      <c r="L756" s="154">
        <v>4453</v>
      </c>
      <c r="M756" s="155">
        <f t="shared" si="12"/>
        <v>100</v>
      </c>
    </row>
    <row r="757" spans="1:13" s="156" customFormat="1" ht="15.75" customHeight="1">
      <c r="A757" s="149"/>
      <c r="B757" s="203"/>
      <c r="C757" s="203"/>
      <c r="D757" s="204"/>
      <c r="E757" s="150">
        <v>12</v>
      </c>
      <c r="F757" s="167"/>
      <c r="G757" s="169"/>
      <c r="H757" s="169"/>
      <c r="I757" s="159" t="s">
        <v>731</v>
      </c>
      <c r="J757" s="171"/>
      <c r="K757" s="154">
        <v>4825</v>
      </c>
      <c r="L757" s="154">
        <v>4825</v>
      </c>
      <c r="M757" s="155">
        <f t="shared" si="12"/>
        <v>100</v>
      </c>
    </row>
    <row r="758" spans="1:13" s="156" customFormat="1" ht="25.5" customHeight="1">
      <c r="A758" s="149"/>
      <c r="B758" s="203"/>
      <c r="C758" s="203"/>
      <c r="D758" s="204"/>
      <c r="E758" s="150">
        <v>13</v>
      </c>
      <c r="F758" s="167"/>
      <c r="G758" s="169"/>
      <c r="H758" s="169"/>
      <c r="I758" s="159" t="s">
        <v>732</v>
      </c>
      <c r="J758" s="171"/>
      <c r="K758" s="154">
        <v>30348</v>
      </c>
      <c r="L758" s="154">
        <v>30348</v>
      </c>
      <c r="M758" s="155">
        <f t="shared" si="12"/>
        <v>100</v>
      </c>
    </row>
    <row r="759" spans="1:13" s="156" customFormat="1" ht="27" customHeight="1">
      <c r="A759" s="149"/>
      <c r="B759" s="203"/>
      <c r="C759" s="203"/>
      <c r="D759" s="204"/>
      <c r="E759" s="150">
        <v>14</v>
      </c>
      <c r="F759" s="167"/>
      <c r="G759" s="169"/>
      <c r="H759" s="169"/>
      <c r="I759" s="159" t="s">
        <v>733</v>
      </c>
      <c r="J759" s="171"/>
      <c r="K759" s="154">
        <v>12302</v>
      </c>
      <c r="L759" s="154">
        <v>12302</v>
      </c>
      <c r="M759" s="155">
        <f t="shared" si="12"/>
        <v>100</v>
      </c>
    </row>
    <row r="760" spans="1:13" s="156" customFormat="1" ht="16.5" customHeight="1">
      <c r="A760" s="149"/>
      <c r="B760" s="203"/>
      <c r="C760" s="203"/>
      <c r="D760" s="204"/>
      <c r="E760" s="150"/>
      <c r="F760" s="167"/>
      <c r="G760" s="169"/>
      <c r="H760" s="169"/>
      <c r="I760" s="159"/>
      <c r="J760" s="171"/>
      <c r="K760" s="171"/>
      <c r="L760" s="171"/>
      <c r="M760" s="172"/>
    </row>
    <row r="761" spans="1:13" s="156" customFormat="1" ht="16.5" customHeight="1">
      <c r="A761" s="149"/>
      <c r="B761" s="203"/>
      <c r="C761" s="203"/>
      <c r="D761" s="204"/>
      <c r="E761" s="150"/>
      <c r="F761" s="161" t="s">
        <v>76</v>
      </c>
      <c r="G761" s="162"/>
      <c r="H761" s="162"/>
      <c r="I761" s="163"/>
      <c r="J761" s="164">
        <f>SUM(J750:J760)</f>
        <v>0</v>
      </c>
      <c r="K761" s="164">
        <f>SUM(K746:K760)</f>
        <v>256707</v>
      </c>
      <c r="L761" s="164">
        <f>SUM(L746:L760)</f>
        <v>256707</v>
      </c>
      <c r="M761" s="165">
        <f>L761/K761*100</f>
        <v>100</v>
      </c>
    </row>
    <row r="762" spans="1:13" s="156" customFormat="1" ht="16.5" customHeight="1">
      <c r="A762" s="149"/>
      <c r="B762" s="203"/>
      <c r="C762" s="203"/>
      <c r="D762" s="204"/>
      <c r="E762" s="150"/>
      <c r="F762" s="167"/>
      <c r="G762" s="169"/>
      <c r="H762" s="169"/>
      <c r="I762" s="170"/>
      <c r="J762" s="171"/>
      <c r="K762" s="171"/>
      <c r="L762" s="171"/>
      <c r="M762" s="172"/>
    </row>
    <row r="763" spans="1:13" s="156" customFormat="1" ht="16.5" customHeight="1">
      <c r="A763" s="149">
        <v>6</v>
      </c>
      <c r="B763" s="203"/>
      <c r="C763" s="203">
        <v>1</v>
      </c>
      <c r="D763" s="204"/>
      <c r="E763" s="150"/>
      <c r="F763" s="250" t="s">
        <v>734</v>
      </c>
      <c r="G763" s="169"/>
      <c r="H763" s="169"/>
      <c r="I763" s="170"/>
      <c r="J763" s="171"/>
      <c r="K763" s="171"/>
      <c r="L763" s="171"/>
      <c r="M763" s="172"/>
    </row>
    <row r="764" spans="1:13" s="156" customFormat="1" ht="30" customHeight="1">
      <c r="A764" s="149"/>
      <c r="B764" s="203"/>
      <c r="C764" s="203"/>
      <c r="D764" s="204"/>
      <c r="E764" s="150">
        <v>1</v>
      </c>
      <c r="F764" s="167"/>
      <c r="G764" s="169"/>
      <c r="H764" s="169"/>
      <c r="I764" s="159" t="s">
        <v>735</v>
      </c>
      <c r="J764" s="171"/>
      <c r="K764" s="154">
        <v>8763</v>
      </c>
      <c r="L764" s="154">
        <v>8763</v>
      </c>
      <c r="M764" s="155">
        <f>L764/K764*100</f>
        <v>100</v>
      </c>
    </row>
    <row r="765" spans="1:13" s="156" customFormat="1" ht="43.5" customHeight="1">
      <c r="A765" s="149"/>
      <c r="B765" s="203"/>
      <c r="C765" s="203"/>
      <c r="D765" s="204"/>
      <c r="E765" s="150">
        <v>2</v>
      </c>
      <c r="F765" s="167"/>
      <c r="G765" s="169"/>
      <c r="H765" s="169"/>
      <c r="I765" s="159" t="s">
        <v>736</v>
      </c>
      <c r="J765" s="171"/>
      <c r="K765" s="154">
        <v>7000</v>
      </c>
      <c r="L765" s="154">
        <v>7000</v>
      </c>
      <c r="M765" s="155">
        <f>L765/K765*100</f>
        <v>100</v>
      </c>
    </row>
    <row r="766" spans="1:13" s="156" customFormat="1" ht="15">
      <c r="A766" s="149"/>
      <c r="B766" s="203"/>
      <c r="C766" s="203"/>
      <c r="D766" s="204"/>
      <c r="E766" s="150">
        <v>3</v>
      </c>
      <c r="F766" s="167"/>
      <c r="G766" s="169"/>
      <c r="H766" s="169"/>
      <c r="I766" s="159" t="s">
        <v>737</v>
      </c>
      <c r="J766" s="171"/>
      <c r="K766" s="154">
        <v>2000</v>
      </c>
      <c r="L766" s="154">
        <v>2000</v>
      </c>
      <c r="M766" s="155">
        <f>L766/K766*100</f>
        <v>100</v>
      </c>
    </row>
    <row r="767" spans="1:13" s="156" customFormat="1" ht="15">
      <c r="A767" s="149"/>
      <c r="B767" s="203"/>
      <c r="C767" s="203"/>
      <c r="D767" s="204"/>
      <c r="E767" s="150"/>
      <c r="F767" s="167"/>
      <c r="G767" s="169"/>
      <c r="H767" s="169"/>
      <c r="I767" s="170"/>
      <c r="J767" s="171"/>
      <c r="K767" s="171"/>
      <c r="L767" s="171"/>
      <c r="M767" s="172"/>
    </row>
    <row r="768" spans="1:13" s="156" customFormat="1" ht="15.75" customHeight="1">
      <c r="A768" s="149"/>
      <c r="B768" s="203"/>
      <c r="C768" s="203"/>
      <c r="D768" s="204"/>
      <c r="E768" s="150"/>
      <c r="F768" s="161" t="s">
        <v>76</v>
      </c>
      <c r="G768" s="162"/>
      <c r="H768" s="162"/>
      <c r="I768" s="163"/>
      <c r="J768" s="164">
        <f>SUM(J764:J767)</f>
        <v>0</v>
      </c>
      <c r="K768" s="164">
        <f>SUM(K764:K767)</f>
        <v>17763</v>
      </c>
      <c r="L768" s="164">
        <f>SUM(L764:L767)</f>
        <v>17763</v>
      </c>
      <c r="M768" s="165">
        <f>L768/K768*100</f>
        <v>100</v>
      </c>
    </row>
    <row r="769" spans="1:13" s="156" customFormat="1" ht="15">
      <c r="A769" s="149"/>
      <c r="B769" s="203"/>
      <c r="C769" s="203"/>
      <c r="D769" s="204"/>
      <c r="E769" s="150"/>
      <c r="F769" s="167"/>
      <c r="G769" s="169"/>
      <c r="H769" s="169"/>
      <c r="I769" s="170"/>
      <c r="J769" s="171"/>
      <c r="K769" s="171"/>
      <c r="L769" s="171"/>
      <c r="M769" s="172"/>
    </row>
    <row r="770" spans="1:13" s="156" customFormat="1" ht="15.75" customHeight="1">
      <c r="A770" s="149">
        <v>7</v>
      </c>
      <c r="B770" s="203"/>
      <c r="C770" s="203">
        <v>2</v>
      </c>
      <c r="D770" s="204"/>
      <c r="E770" s="150"/>
      <c r="F770" s="679" t="s">
        <v>738</v>
      </c>
      <c r="G770" s="680"/>
      <c r="H770" s="680"/>
      <c r="I770" s="681"/>
      <c r="J770" s="171"/>
      <c r="K770" s="171"/>
      <c r="L770" s="171"/>
      <c r="M770" s="172"/>
    </row>
    <row r="771" spans="1:13" s="156" customFormat="1" ht="15.75" customHeight="1">
      <c r="A771" s="149"/>
      <c r="B771" s="203"/>
      <c r="C771" s="203"/>
      <c r="D771" s="204"/>
      <c r="E771" s="150">
        <v>1</v>
      </c>
      <c r="F771" s="167"/>
      <c r="G771" s="169"/>
      <c r="H771" s="169"/>
      <c r="I771" s="159" t="s">
        <v>739</v>
      </c>
      <c r="J771" s="171"/>
      <c r="K771" s="154">
        <v>800</v>
      </c>
      <c r="L771" s="154">
        <v>800</v>
      </c>
      <c r="M771" s="155">
        <f>L771/K771*100</f>
        <v>100</v>
      </c>
    </row>
    <row r="772" spans="1:13" s="156" customFormat="1" ht="15">
      <c r="A772" s="149"/>
      <c r="B772" s="203"/>
      <c r="C772" s="203"/>
      <c r="D772" s="204"/>
      <c r="E772" s="150"/>
      <c r="F772" s="167"/>
      <c r="G772" s="169"/>
      <c r="H772" s="169"/>
      <c r="I772" s="170"/>
      <c r="J772" s="171"/>
      <c r="K772" s="171"/>
      <c r="L772" s="171"/>
      <c r="M772" s="172"/>
    </row>
    <row r="773" spans="1:13" s="156" customFormat="1" ht="15.75" customHeight="1">
      <c r="A773" s="149"/>
      <c r="B773" s="203"/>
      <c r="C773" s="203"/>
      <c r="D773" s="204"/>
      <c r="E773" s="150"/>
      <c r="F773" s="161" t="s">
        <v>76</v>
      </c>
      <c r="G773" s="162"/>
      <c r="H773" s="162"/>
      <c r="I773" s="163"/>
      <c r="J773" s="164">
        <f>SUM(J770:J772)</f>
        <v>0</v>
      </c>
      <c r="K773" s="164">
        <f>SUM(K771:K772)</f>
        <v>800</v>
      </c>
      <c r="L773" s="164">
        <f>SUM(L771:L772)</f>
        <v>800</v>
      </c>
      <c r="M773" s="165">
        <f>L773/K773*100</f>
        <v>100</v>
      </c>
    </row>
    <row r="774" spans="1:13" s="156" customFormat="1" ht="15.75" customHeight="1">
      <c r="A774" s="149"/>
      <c r="B774" s="203"/>
      <c r="C774" s="203"/>
      <c r="D774" s="204"/>
      <c r="E774" s="150"/>
      <c r="F774" s="167"/>
      <c r="G774" s="169"/>
      <c r="H774" s="169"/>
      <c r="I774" s="170"/>
      <c r="J774" s="171"/>
      <c r="K774" s="171"/>
      <c r="L774" s="171"/>
      <c r="M774" s="172"/>
    </row>
    <row r="775" spans="1:13" s="156" customFormat="1" ht="15.75" customHeight="1">
      <c r="A775" s="149">
        <v>8</v>
      </c>
      <c r="B775" s="203"/>
      <c r="C775" s="203">
        <v>1</v>
      </c>
      <c r="D775" s="204"/>
      <c r="E775" s="150"/>
      <c r="F775" s="168" t="s">
        <v>740</v>
      </c>
      <c r="G775" s="169"/>
      <c r="H775" s="169"/>
      <c r="I775" s="170"/>
      <c r="J775" s="171"/>
      <c r="K775" s="171"/>
      <c r="L775" s="171"/>
      <c r="M775" s="172"/>
    </row>
    <row r="776" spans="1:13" s="156" customFormat="1" ht="32.25" customHeight="1">
      <c r="A776" s="149"/>
      <c r="B776" s="203"/>
      <c r="C776" s="203"/>
      <c r="D776" s="204"/>
      <c r="E776" s="150">
        <v>1</v>
      </c>
      <c r="F776" s="167"/>
      <c r="G776" s="169"/>
      <c r="H776" s="169"/>
      <c r="I776" s="159" t="s">
        <v>741</v>
      </c>
      <c r="J776" s="171"/>
      <c r="K776" s="154">
        <v>13146</v>
      </c>
      <c r="L776" s="154">
        <v>13146</v>
      </c>
      <c r="M776" s="155">
        <f>L776/K776*100</f>
        <v>100</v>
      </c>
    </row>
    <row r="777" spans="1:13" s="156" customFormat="1" ht="15.75" customHeight="1">
      <c r="A777" s="149"/>
      <c r="B777" s="203"/>
      <c r="C777" s="203"/>
      <c r="D777" s="204"/>
      <c r="E777" s="150"/>
      <c r="F777" s="167"/>
      <c r="G777" s="169"/>
      <c r="H777" s="169"/>
      <c r="I777" s="170"/>
      <c r="J777" s="171"/>
      <c r="K777" s="171"/>
      <c r="L777" s="171"/>
      <c r="M777" s="172"/>
    </row>
    <row r="778" spans="1:13" s="156" customFormat="1" ht="15.75" customHeight="1">
      <c r="A778" s="149"/>
      <c r="B778" s="203"/>
      <c r="C778" s="203"/>
      <c r="D778" s="204"/>
      <c r="E778" s="150"/>
      <c r="F778" s="161" t="s">
        <v>76</v>
      </c>
      <c r="G778" s="162"/>
      <c r="H778" s="162"/>
      <c r="I778" s="163"/>
      <c r="J778" s="164">
        <f>SUM(J775:J777)</f>
        <v>0</v>
      </c>
      <c r="K778" s="164">
        <f>SUM(K776:K777)</f>
        <v>13146</v>
      </c>
      <c r="L778" s="164">
        <f>SUM(L776:L777)</f>
        <v>13146</v>
      </c>
      <c r="M778" s="165">
        <f>L778/K778*100</f>
        <v>100</v>
      </c>
    </row>
    <row r="779" spans="1:13" s="156" customFormat="1" ht="15.75" thickBot="1">
      <c r="A779" s="149"/>
      <c r="B779" s="203"/>
      <c r="C779" s="203"/>
      <c r="D779" s="204"/>
      <c r="E779" s="150"/>
      <c r="F779" s="167"/>
      <c r="G779" s="169"/>
      <c r="H779" s="169"/>
      <c r="I779" s="170"/>
      <c r="J779" s="171"/>
      <c r="K779" s="171"/>
      <c r="L779" s="171"/>
      <c r="M779" s="172"/>
    </row>
    <row r="780" spans="1:13" s="156" customFormat="1" ht="18" customHeight="1" thickBot="1">
      <c r="A780" s="234"/>
      <c r="B780" s="235"/>
      <c r="C780" s="235"/>
      <c r="D780" s="236"/>
      <c r="E780" s="237"/>
      <c r="F780" s="238" t="s">
        <v>742</v>
      </c>
      <c r="G780" s="239"/>
      <c r="H780" s="240"/>
      <c r="I780" s="241"/>
      <c r="J780" s="242">
        <f>SUM(J704:J778)/2</f>
        <v>3423007</v>
      </c>
      <c r="K780" s="242">
        <f>SUM(K704:K778)/2</f>
        <v>3915420</v>
      </c>
      <c r="L780" s="242">
        <f>SUM(L704:L778)/2</f>
        <v>3915420</v>
      </c>
      <c r="M780" s="243">
        <f>L780/K780*100</f>
        <v>100</v>
      </c>
    </row>
    <row r="781" spans="1:13" s="156" customFormat="1" ht="13.5" customHeight="1">
      <c r="A781" s="149"/>
      <c r="B781" s="203"/>
      <c r="C781" s="203"/>
      <c r="D781" s="204"/>
      <c r="E781" s="245"/>
      <c r="F781" s="152"/>
      <c r="G781" s="152"/>
      <c r="H781" s="159"/>
      <c r="I781" s="246"/>
      <c r="J781" s="181"/>
      <c r="K781" s="181"/>
      <c r="L781" s="183"/>
      <c r="M781" s="182"/>
    </row>
    <row r="782" spans="1:13" s="156" customFormat="1" ht="20.25" customHeight="1">
      <c r="A782" s="149"/>
      <c r="B782" s="203"/>
      <c r="C782" s="203"/>
      <c r="D782" s="204"/>
      <c r="E782" s="150"/>
      <c r="F782" s="144" t="s">
        <v>743</v>
      </c>
      <c r="G782" s="179"/>
      <c r="H782" s="179"/>
      <c r="I782" s="244"/>
      <c r="J782" s="154"/>
      <c r="K782" s="154"/>
      <c r="L782" s="160"/>
      <c r="M782" s="155"/>
    </row>
    <row r="783" spans="1:13" s="156" customFormat="1" ht="10.5" customHeight="1">
      <c r="A783" s="149"/>
      <c r="B783" s="203"/>
      <c r="C783" s="203"/>
      <c r="D783" s="204"/>
      <c r="E783" s="150"/>
      <c r="F783" s="259"/>
      <c r="G783" s="179"/>
      <c r="H783" s="179"/>
      <c r="I783" s="244"/>
      <c r="J783" s="154"/>
      <c r="K783" s="154"/>
      <c r="L783" s="160"/>
      <c r="M783" s="155"/>
    </row>
    <row r="784" spans="1:13" s="156" customFormat="1" ht="16.5" customHeight="1">
      <c r="A784" s="149">
        <v>1</v>
      </c>
      <c r="B784" s="203"/>
      <c r="C784" s="203">
        <v>2</v>
      </c>
      <c r="D784" s="204"/>
      <c r="E784" s="150"/>
      <c r="F784" s="157" t="s">
        <v>1545</v>
      </c>
      <c r="G784" s="158"/>
      <c r="H784" s="152"/>
      <c r="I784" s="153"/>
      <c r="J784" s="183">
        <v>300000</v>
      </c>
      <c r="K784" s="183">
        <v>882532</v>
      </c>
      <c r="L784" s="183">
        <v>776151</v>
      </c>
      <c r="M784" s="182">
        <f>L784/K784*100</f>
        <v>87.94593283869594</v>
      </c>
    </row>
    <row r="785" spans="1:13" s="156" customFormat="1" ht="16.5" customHeight="1">
      <c r="A785" s="149">
        <v>2</v>
      </c>
      <c r="B785" s="203"/>
      <c r="C785" s="203">
        <v>2</v>
      </c>
      <c r="D785" s="204"/>
      <c r="E785" s="150"/>
      <c r="F785" s="157" t="s">
        <v>744</v>
      </c>
      <c r="G785" s="158"/>
      <c r="H785" s="152"/>
      <c r="I785" s="153"/>
      <c r="J785" s="183"/>
      <c r="K785" s="183">
        <v>11058</v>
      </c>
      <c r="L785" s="183">
        <v>11058</v>
      </c>
      <c r="M785" s="182">
        <f>L785/K785*100</f>
        <v>100</v>
      </c>
    </row>
    <row r="786" spans="1:13" s="156" customFormat="1" ht="16.5" customHeight="1">
      <c r="A786" s="149">
        <v>3</v>
      </c>
      <c r="B786" s="203"/>
      <c r="C786" s="203">
        <v>2</v>
      </c>
      <c r="D786" s="204"/>
      <c r="E786" s="150"/>
      <c r="F786" s="157" t="s">
        <v>745</v>
      </c>
      <c r="G786" s="158"/>
      <c r="H786" s="152"/>
      <c r="I786" s="153"/>
      <c r="J786" s="183"/>
      <c r="K786" s="183">
        <v>35517</v>
      </c>
      <c r="L786" s="183">
        <v>35517</v>
      </c>
      <c r="M786" s="182">
        <f>L786/K786*100</f>
        <v>100</v>
      </c>
    </row>
    <row r="787" spans="1:13" s="156" customFormat="1" ht="16.5" customHeight="1">
      <c r="A787" s="149">
        <v>4</v>
      </c>
      <c r="B787" s="203"/>
      <c r="C787" s="203">
        <v>2</v>
      </c>
      <c r="D787" s="204"/>
      <c r="E787" s="150"/>
      <c r="F787" s="157" t="s">
        <v>746</v>
      </c>
      <c r="G787" s="158"/>
      <c r="H787" s="152"/>
      <c r="I787" s="153"/>
      <c r="J787" s="183"/>
      <c r="K787" s="183">
        <v>103488</v>
      </c>
      <c r="L787" s="183">
        <v>103488</v>
      </c>
      <c r="M787" s="182">
        <f>L787/K787*100</f>
        <v>100</v>
      </c>
    </row>
    <row r="788" spans="1:13" s="156" customFormat="1" ht="8.25" customHeight="1" thickBot="1">
      <c r="A788" s="149"/>
      <c r="B788" s="203"/>
      <c r="C788" s="203"/>
      <c r="D788" s="204"/>
      <c r="E788" s="150"/>
      <c r="F788" s="157"/>
      <c r="G788" s="158"/>
      <c r="H788" s="152"/>
      <c r="I788" s="159"/>
      <c r="J788" s="160"/>
      <c r="K788" s="160"/>
      <c r="L788" s="160"/>
      <c r="M788" s="155"/>
    </row>
    <row r="789" spans="1:13" s="156" customFormat="1" ht="16.5" customHeight="1" thickBot="1">
      <c r="A789" s="234"/>
      <c r="B789" s="235"/>
      <c r="C789" s="235"/>
      <c r="D789" s="236"/>
      <c r="E789" s="237"/>
      <c r="F789" s="238" t="s">
        <v>747</v>
      </c>
      <c r="G789" s="241"/>
      <c r="H789" s="241"/>
      <c r="I789" s="241"/>
      <c r="J789" s="242">
        <f>SUM(J781:J788)</f>
        <v>300000</v>
      </c>
      <c r="K789" s="242">
        <f>SUM(K781:K788)</f>
        <v>1032595</v>
      </c>
      <c r="L789" s="242">
        <f>SUM(L781:L788)</f>
        <v>926214</v>
      </c>
      <c r="M789" s="243">
        <f>L789/K789*100</f>
        <v>89.69770335901298</v>
      </c>
    </row>
    <row r="790" spans="1:13" s="156" customFormat="1" ht="16.5" customHeight="1">
      <c r="A790" s="149"/>
      <c r="B790" s="203"/>
      <c r="C790" s="203"/>
      <c r="D790" s="204"/>
      <c r="E790" s="245"/>
      <c r="F790" s="152"/>
      <c r="G790" s="152"/>
      <c r="H790" s="159"/>
      <c r="I790" s="246"/>
      <c r="J790" s="181"/>
      <c r="K790" s="181"/>
      <c r="L790" s="183"/>
      <c r="M790" s="182"/>
    </row>
    <row r="791" spans="1:13" s="156" customFormat="1" ht="16.5" customHeight="1">
      <c r="A791" s="149"/>
      <c r="B791" s="203"/>
      <c r="C791" s="203"/>
      <c r="D791" s="204"/>
      <c r="E791" s="150"/>
      <c r="F791" s="676" t="s">
        <v>748</v>
      </c>
      <c r="G791" s="677"/>
      <c r="H791" s="677"/>
      <c r="I791" s="678"/>
      <c r="J791" s="154"/>
      <c r="L791" s="183">
        <v>55027</v>
      </c>
      <c r="M791" s="182"/>
    </row>
    <row r="792" spans="1:13" s="261" customFormat="1" ht="16.5" customHeight="1" thickBot="1">
      <c r="A792" s="260"/>
      <c r="B792" s="260"/>
      <c r="C792" s="260"/>
      <c r="D792" s="260"/>
      <c r="E792" s="260"/>
      <c r="J792" s="260"/>
      <c r="K792" s="260"/>
      <c r="L792" s="260"/>
      <c r="M792" s="262"/>
    </row>
    <row r="793" spans="1:13" s="156" customFormat="1" ht="18" customHeight="1" thickBot="1">
      <c r="A793" s="234"/>
      <c r="B793" s="235"/>
      <c r="C793" s="235"/>
      <c r="D793" s="236"/>
      <c r="E793" s="237"/>
      <c r="F793" s="263" t="s">
        <v>749</v>
      </c>
      <c r="G793" s="241"/>
      <c r="H793" s="241"/>
      <c r="I793" s="241"/>
      <c r="J793" s="242">
        <f>J791+J789+J780+J699+J659+J637+J578+J556+J408</f>
        <v>10266287</v>
      </c>
      <c r="K793" s="242">
        <f>K791+K789+K780+K699+K659+K637+K578+K556+K408</f>
        <v>12752658</v>
      </c>
      <c r="L793" s="242">
        <f>L791+L789+L780+L699+L659+L637+L578+L556+L408</f>
        <v>12886282</v>
      </c>
      <c r="M793" s="243">
        <f>L793/K793*100</f>
        <v>101.04781293437024</v>
      </c>
    </row>
    <row r="794" ht="15.75">
      <c r="K794" s="264"/>
    </row>
  </sheetData>
  <mergeCells count="31">
    <mergeCell ref="F745:I745"/>
    <mergeCell ref="F770:I770"/>
    <mergeCell ref="F791:I791"/>
    <mergeCell ref="F639:I640"/>
    <mergeCell ref="F642:I642"/>
    <mergeCell ref="F648:I648"/>
    <mergeCell ref="F654:I654"/>
    <mergeCell ref="F476:I476"/>
    <mergeCell ref="F487:I487"/>
    <mergeCell ref="F524:I524"/>
    <mergeCell ref="F619:I619"/>
    <mergeCell ref="D367:D368"/>
    <mergeCell ref="J367:J368"/>
    <mergeCell ref="K367:K368"/>
    <mergeCell ref="L367:L368"/>
    <mergeCell ref="D358:D359"/>
    <mergeCell ref="J358:J359"/>
    <mergeCell ref="K358:K359"/>
    <mergeCell ref="L358:L359"/>
    <mergeCell ref="L4:L5"/>
    <mergeCell ref="M4:M5"/>
    <mergeCell ref="G42:I42"/>
    <mergeCell ref="G49:I49"/>
    <mergeCell ref="E4:E5"/>
    <mergeCell ref="F4:I4"/>
    <mergeCell ref="J4:J5"/>
    <mergeCell ref="K4:K5"/>
    <mergeCell ref="A4:A5"/>
    <mergeCell ref="B4:B5"/>
    <mergeCell ref="C4:C5"/>
    <mergeCell ref="D4:D5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2"/>
  <headerFooter alignWithMargins="0">
    <oddHeader>&amp;C&amp;"Times New Roman,Normál"1. sz. melléklet - &amp;P. oldal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GridLines="0" showZeros="0" workbookViewId="0" topLeftCell="B1">
      <selection activeCell="E2" sqref="E2"/>
    </sheetView>
  </sheetViews>
  <sheetFormatPr defaultColWidth="9.140625" defaultRowHeight="12.75"/>
  <cols>
    <col min="1" max="1" width="5.7109375" style="862" customWidth="1"/>
    <col min="2" max="2" width="59.421875" style="792" customWidth="1"/>
    <col min="3" max="3" width="14.7109375" style="838" customWidth="1"/>
    <col min="4" max="4" width="13.140625" style="838" customWidth="1"/>
    <col min="5" max="5" width="11.8515625" style="838" customWidth="1"/>
    <col min="6" max="16384" width="9.140625" style="792" customWidth="1"/>
  </cols>
  <sheetData>
    <row r="1" spans="1:5" ht="12.75">
      <c r="A1" s="792" t="s">
        <v>1447</v>
      </c>
      <c r="E1" s="753" t="s">
        <v>670</v>
      </c>
    </row>
    <row r="2" spans="1:5" ht="21" customHeight="1">
      <c r="A2" s="883"/>
      <c r="E2" s="840"/>
    </row>
    <row r="3" spans="1:5" ht="13.5" customHeight="1">
      <c r="A3" s="883"/>
      <c r="E3" s="840"/>
    </row>
    <row r="4" spans="1:5" ht="16.5" customHeight="1">
      <c r="A4" s="883"/>
      <c r="E4" s="840"/>
    </row>
    <row r="5" ht="15" customHeight="1">
      <c r="E5" s="840"/>
    </row>
    <row r="6" ht="15" customHeight="1" thickBot="1">
      <c r="E6" s="840" t="s">
        <v>1448</v>
      </c>
    </row>
    <row r="7" spans="1:5" ht="45" customHeight="1" thickBot="1">
      <c r="A7" s="777" t="s">
        <v>1496</v>
      </c>
      <c r="B7" s="777" t="s">
        <v>565</v>
      </c>
      <c r="C7" s="779" t="s">
        <v>307</v>
      </c>
      <c r="D7" s="779" t="s">
        <v>308</v>
      </c>
      <c r="E7" s="779" t="s">
        <v>1497</v>
      </c>
    </row>
    <row r="8" ht="10.5" customHeight="1">
      <c r="E8" s="884"/>
    </row>
    <row r="9" spans="1:5" s="26" customFormat="1" ht="19.5" customHeight="1">
      <c r="A9" s="860" t="s">
        <v>1498</v>
      </c>
      <c r="B9" s="895" t="s">
        <v>985</v>
      </c>
      <c r="C9" s="887">
        <v>177</v>
      </c>
      <c r="D9" s="888">
        <v>4500</v>
      </c>
      <c r="E9" s="886">
        <f aca="true" t="shared" si="0" ref="E9:E42">SUM(C9:D9)</f>
        <v>4677</v>
      </c>
    </row>
    <row r="10" spans="1:5" s="26" customFormat="1" ht="19.5" customHeight="1">
      <c r="A10" s="860" t="s">
        <v>1499</v>
      </c>
      <c r="B10" s="895" t="s">
        <v>986</v>
      </c>
      <c r="C10" s="887">
        <v>18115</v>
      </c>
      <c r="D10" s="888"/>
      <c r="E10" s="886">
        <f t="shared" si="0"/>
        <v>18115</v>
      </c>
    </row>
    <row r="11" spans="1:5" s="26" customFormat="1" ht="19.5" customHeight="1">
      <c r="A11" s="860" t="s">
        <v>1500</v>
      </c>
      <c r="B11" s="895" t="s">
        <v>987</v>
      </c>
      <c r="C11" s="887">
        <v>3215</v>
      </c>
      <c r="D11" s="888">
        <v>11499</v>
      </c>
      <c r="E11" s="886">
        <f t="shared" si="0"/>
        <v>14714</v>
      </c>
    </row>
    <row r="12" spans="1:5" s="26" customFormat="1" ht="19.5" customHeight="1">
      <c r="A12" s="860" t="s">
        <v>1501</v>
      </c>
      <c r="B12" s="895" t="s">
        <v>988</v>
      </c>
      <c r="C12" s="887">
        <v>203</v>
      </c>
      <c r="D12" s="888"/>
      <c r="E12" s="886">
        <f t="shared" si="0"/>
        <v>203</v>
      </c>
    </row>
    <row r="13" spans="1:5" s="26" customFormat="1" ht="25.5">
      <c r="A13" s="860" t="s">
        <v>1502</v>
      </c>
      <c r="B13" s="885" t="s">
        <v>671</v>
      </c>
      <c r="C13" s="888">
        <v>3650</v>
      </c>
      <c r="D13" s="886"/>
      <c r="E13" s="886">
        <f t="shared" si="0"/>
        <v>3650</v>
      </c>
    </row>
    <row r="14" spans="1:5" s="26" customFormat="1" ht="19.5" customHeight="1">
      <c r="A14" s="860" t="s">
        <v>1503</v>
      </c>
      <c r="B14" s="885" t="s">
        <v>1010</v>
      </c>
      <c r="C14" s="886">
        <v>1900</v>
      </c>
      <c r="D14" s="888">
        <v>2605</v>
      </c>
      <c r="E14" s="886">
        <f t="shared" si="0"/>
        <v>4505</v>
      </c>
    </row>
    <row r="15" spans="1:5" s="26" customFormat="1" ht="19.5" customHeight="1">
      <c r="A15" s="860" t="s">
        <v>1504</v>
      </c>
      <c r="B15" s="885" t="s">
        <v>1011</v>
      </c>
      <c r="C15" s="886"/>
      <c r="D15" s="888">
        <v>4228</v>
      </c>
      <c r="E15" s="886">
        <f t="shared" si="0"/>
        <v>4228</v>
      </c>
    </row>
    <row r="16" spans="1:5" s="26" customFormat="1" ht="19.5" customHeight="1">
      <c r="A16" s="860" t="s">
        <v>1505</v>
      </c>
      <c r="B16" s="885" t="s">
        <v>1014</v>
      </c>
      <c r="C16" s="886"/>
      <c r="D16" s="888">
        <v>3260</v>
      </c>
      <c r="E16" s="886">
        <f t="shared" si="0"/>
        <v>3260</v>
      </c>
    </row>
    <row r="17" spans="1:5" s="26" customFormat="1" ht="19.5" customHeight="1">
      <c r="A17" s="860" t="s">
        <v>1506</v>
      </c>
      <c r="B17" s="885" t="s">
        <v>1017</v>
      </c>
      <c r="C17" s="888">
        <v>100</v>
      </c>
      <c r="D17" s="886">
        <v>889</v>
      </c>
      <c r="E17" s="886">
        <f t="shared" si="0"/>
        <v>989</v>
      </c>
    </row>
    <row r="18" spans="1:5" s="26" customFormat="1" ht="19.5" customHeight="1">
      <c r="A18" s="860" t="s">
        <v>1507</v>
      </c>
      <c r="B18" s="885" t="s">
        <v>672</v>
      </c>
      <c r="C18" s="888">
        <v>1456</v>
      </c>
      <c r="D18" s="888"/>
      <c r="E18" s="886">
        <f t="shared" si="0"/>
        <v>1456</v>
      </c>
    </row>
    <row r="19" spans="1:5" s="26" customFormat="1" ht="19.5" customHeight="1">
      <c r="A19" s="860" t="s">
        <v>1508</v>
      </c>
      <c r="B19" s="885" t="s">
        <v>1045</v>
      </c>
      <c r="C19" s="887">
        <v>14216</v>
      </c>
      <c r="D19" s="887"/>
      <c r="E19" s="886">
        <f t="shared" si="0"/>
        <v>14216</v>
      </c>
    </row>
    <row r="20" spans="1:5" s="26" customFormat="1" ht="19.5" customHeight="1">
      <c r="A20" s="860" t="s">
        <v>1509</v>
      </c>
      <c r="B20" s="885" t="s">
        <v>1047</v>
      </c>
      <c r="C20" s="888">
        <v>50000</v>
      </c>
      <c r="D20" s="888"/>
      <c r="E20" s="886">
        <f t="shared" si="0"/>
        <v>50000</v>
      </c>
    </row>
    <row r="21" spans="1:5" s="26" customFormat="1" ht="25.5">
      <c r="A21" s="860" t="s">
        <v>1510</v>
      </c>
      <c r="B21" s="885" t="s">
        <v>673</v>
      </c>
      <c r="C21" s="888">
        <v>287</v>
      </c>
      <c r="D21" s="888">
        <v>31</v>
      </c>
      <c r="E21" s="886">
        <f t="shared" si="0"/>
        <v>318</v>
      </c>
    </row>
    <row r="22" spans="1:5" s="26" customFormat="1" ht="19.5" customHeight="1">
      <c r="A22" s="860" t="s">
        <v>1511</v>
      </c>
      <c r="B22" s="885" t="s">
        <v>1049</v>
      </c>
      <c r="C22" s="888">
        <v>590</v>
      </c>
      <c r="D22" s="888"/>
      <c r="E22" s="886">
        <f t="shared" si="0"/>
        <v>590</v>
      </c>
    </row>
    <row r="23" spans="1:5" s="26" customFormat="1" ht="19.5" customHeight="1">
      <c r="A23" s="860" t="s">
        <v>1512</v>
      </c>
      <c r="B23" s="885" t="s">
        <v>1057</v>
      </c>
      <c r="C23" s="888">
        <v>3728</v>
      </c>
      <c r="D23" s="888"/>
      <c r="E23" s="886">
        <f t="shared" si="0"/>
        <v>3728</v>
      </c>
    </row>
    <row r="24" spans="1:5" s="26" customFormat="1" ht="19.5" customHeight="1">
      <c r="A24" s="860" t="s">
        <v>1513</v>
      </c>
      <c r="B24" s="885" t="s">
        <v>1004</v>
      </c>
      <c r="C24" s="888">
        <v>3617</v>
      </c>
      <c r="D24" s="888"/>
      <c r="E24" s="886">
        <f t="shared" si="0"/>
        <v>3617</v>
      </c>
    </row>
    <row r="25" spans="1:5" s="26" customFormat="1" ht="19.5" customHeight="1">
      <c r="A25" s="860" t="s">
        <v>1514</v>
      </c>
      <c r="B25" s="885" t="s">
        <v>1005</v>
      </c>
      <c r="C25" s="888">
        <v>1283</v>
      </c>
      <c r="D25" s="888">
        <v>2135</v>
      </c>
      <c r="E25" s="886">
        <f t="shared" si="0"/>
        <v>3418</v>
      </c>
    </row>
    <row r="26" spans="1:5" s="26" customFormat="1" ht="19.5" customHeight="1">
      <c r="A26" s="860" t="s">
        <v>1515</v>
      </c>
      <c r="B26" s="885" t="s">
        <v>1008</v>
      </c>
      <c r="C26" s="888"/>
      <c r="D26" s="888">
        <v>4967</v>
      </c>
      <c r="E26" s="886">
        <f t="shared" si="0"/>
        <v>4967</v>
      </c>
    </row>
    <row r="27" spans="1:5" s="26" customFormat="1" ht="19.5" customHeight="1">
      <c r="A27" s="860" t="s">
        <v>1516</v>
      </c>
      <c r="B27" s="885" t="s">
        <v>674</v>
      </c>
      <c r="C27" s="888"/>
      <c r="D27" s="888">
        <v>1912</v>
      </c>
      <c r="E27" s="886">
        <f t="shared" si="0"/>
        <v>1912</v>
      </c>
    </row>
    <row r="28" spans="1:5" s="26" customFormat="1" ht="19.5" customHeight="1">
      <c r="A28" s="860" t="s">
        <v>1517</v>
      </c>
      <c r="B28" s="885" t="s">
        <v>1019</v>
      </c>
      <c r="C28" s="888">
        <v>3748</v>
      </c>
      <c r="D28" s="888"/>
      <c r="E28" s="886">
        <f t="shared" si="0"/>
        <v>3748</v>
      </c>
    </row>
    <row r="29" spans="1:5" s="26" customFormat="1" ht="19.5" customHeight="1">
      <c r="A29" s="860" t="s">
        <v>1518</v>
      </c>
      <c r="B29" s="885" t="s">
        <v>1037</v>
      </c>
      <c r="C29" s="888">
        <v>1200</v>
      </c>
      <c r="D29" s="888"/>
      <c r="E29" s="886">
        <f t="shared" si="0"/>
        <v>1200</v>
      </c>
    </row>
    <row r="30" spans="1:5" s="26" customFormat="1" ht="19.5" customHeight="1">
      <c r="A30" s="860" t="s">
        <v>1519</v>
      </c>
      <c r="B30" s="885" t="s">
        <v>1058</v>
      </c>
      <c r="C30" s="888">
        <v>200</v>
      </c>
      <c r="D30" s="888"/>
      <c r="E30" s="886">
        <f t="shared" si="0"/>
        <v>200</v>
      </c>
    </row>
    <row r="31" spans="1:5" s="26" customFormat="1" ht="19.5" customHeight="1">
      <c r="A31" s="860" t="s">
        <v>1520</v>
      </c>
      <c r="B31" s="885" t="s">
        <v>675</v>
      </c>
      <c r="C31" s="888">
        <v>362</v>
      </c>
      <c r="D31" s="888"/>
      <c r="E31" s="886">
        <f t="shared" si="0"/>
        <v>362</v>
      </c>
    </row>
    <row r="32" spans="1:5" s="26" customFormat="1" ht="19.5" customHeight="1">
      <c r="A32" s="860" t="s">
        <v>1522</v>
      </c>
      <c r="B32" s="885" t="s">
        <v>1054</v>
      </c>
      <c r="C32" s="888">
        <v>292</v>
      </c>
      <c r="D32" s="888"/>
      <c r="E32" s="886">
        <f t="shared" si="0"/>
        <v>292</v>
      </c>
    </row>
    <row r="33" spans="1:5" s="26" customFormat="1" ht="19.5" customHeight="1">
      <c r="A33" s="860" t="s">
        <v>1523</v>
      </c>
      <c r="B33" s="885" t="s">
        <v>1022</v>
      </c>
      <c r="C33" s="888"/>
      <c r="D33" s="888">
        <v>8750</v>
      </c>
      <c r="E33" s="886">
        <f t="shared" si="0"/>
        <v>8750</v>
      </c>
    </row>
    <row r="34" spans="1:5" s="26" customFormat="1" ht="19.5" customHeight="1">
      <c r="A34" s="860" t="s">
        <v>1524</v>
      </c>
      <c r="B34" s="885" t="s">
        <v>676</v>
      </c>
      <c r="C34" s="888">
        <v>2800</v>
      </c>
      <c r="D34" s="888">
        <v>306</v>
      </c>
      <c r="E34" s="886">
        <f t="shared" si="0"/>
        <v>3106</v>
      </c>
    </row>
    <row r="35" spans="1:5" s="26" customFormat="1" ht="19.5" customHeight="1">
      <c r="A35" s="860" t="s">
        <v>51</v>
      </c>
      <c r="B35" s="885" t="s">
        <v>677</v>
      </c>
      <c r="C35" s="888"/>
      <c r="D35" s="888">
        <v>2700</v>
      </c>
      <c r="E35" s="886">
        <f t="shared" si="0"/>
        <v>2700</v>
      </c>
    </row>
    <row r="36" spans="1:5" s="26" customFormat="1" ht="19.5" customHeight="1">
      <c r="A36" s="860" t="s">
        <v>1525</v>
      </c>
      <c r="B36" s="885" t="s">
        <v>678</v>
      </c>
      <c r="C36" s="888"/>
      <c r="D36" s="888">
        <v>800</v>
      </c>
      <c r="E36" s="886">
        <f t="shared" si="0"/>
        <v>800</v>
      </c>
    </row>
    <row r="37" spans="1:5" s="26" customFormat="1" ht="19.5" customHeight="1">
      <c r="A37" s="860" t="s">
        <v>636</v>
      </c>
      <c r="B37" s="885" t="s">
        <v>679</v>
      </c>
      <c r="C37" s="888"/>
      <c r="D37" s="888">
        <v>30000</v>
      </c>
      <c r="E37" s="886">
        <f t="shared" si="0"/>
        <v>30000</v>
      </c>
    </row>
    <row r="38" spans="1:5" s="26" customFormat="1" ht="19.5" customHeight="1">
      <c r="A38" s="860" t="s">
        <v>637</v>
      </c>
      <c r="B38" s="885" t="s">
        <v>969</v>
      </c>
      <c r="C38" s="888"/>
      <c r="D38" s="888">
        <v>10000</v>
      </c>
      <c r="E38" s="886">
        <f t="shared" si="0"/>
        <v>10000</v>
      </c>
    </row>
    <row r="39" spans="1:5" s="26" customFormat="1" ht="19.5" customHeight="1">
      <c r="A39" s="860" t="s">
        <v>638</v>
      </c>
      <c r="B39" s="885" t="s">
        <v>680</v>
      </c>
      <c r="C39" s="888"/>
      <c r="D39" s="888">
        <v>22001</v>
      </c>
      <c r="E39" s="886">
        <f t="shared" si="0"/>
        <v>22001</v>
      </c>
    </row>
    <row r="40" spans="1:5" s="26" customFormat="1" ht="19.5" customHeight="1">
      <c r="A40" s="860" t="s">
        <v>639</v>
      </c>
      <c r="B40" s="885" t="s">
        <v>681</v>
      </c>
      <c r="C40" s="888"/>
      <c r="D40" s="888">
        <v>3000</v>
      </c>
      <c r="E40" s="886">
        <f t="shared" si="0"/>
        <v>3000</v>
      </c>
    </row>
    <row r="41" spans="1:5" s="26" customFormat="1" ht="19.5" customHeight="1">
      <c r="A41" s="860" t="s">
        <v>641</v>
      </c>
      <c r="B41" s="885" t="s">
        <v>682</v>
      </c>
      <c r="C41" s="888"/>
      <c r="D41" s="888">
        <v>2800</v>
      </c>
      <c r="E41" s="886">
        <f t="shared" si="0"/>
        <v>2800</v>
      </c>
    </row>
    <row r="42" spans="1:5" s="26" customFormat="1" ht="19.5" customHeight="1">
      <c r="A42" s="860" t="s">
        <v>642</v>
      </c>
      <c r="B42" s="885" t="s">
        <v>683</v>
      </c>
      <c r="C42" s="888"/>
      <c r="D42" s="888">
        <v>30000</v>
      </c>
      <c r="E42" s="886">
        <f t="shared" si="0"/>
        <v>30000</v>
      </c>
    </row>
    <row r="44" spans="2:5" ht="13.5" thickBot="1">
      <c r="B44" s="889"/>
      <c r="C44" s="896"/>
      <c r="D44" s="896"/>
      <c r="E44" s="890"/>
    </row>
    <row r="45" spans="1:5" ht="18" customHeight="1" thickBot="1">
      <c r="A45" s="891" t="s">
        <v>684</v>
      </c>
      <c r="B45" s="892"/>
      <c r="C45" s="897">
        <f>SUM(C9:C44)</f>
        <v>111139</v>
      </c>
      <c r="D45" s="897">
        <f>SUM(D9:D44)</f>
        <v>146383</v>
      </c>
      <c r="E45" s="897">
        <f>SUM(E9:E44)</f>
        <v>257522</v>
      </c>
    </row>
    <row r="46" spans="2:5" ht="8.25" customHeight="1">
      <c r="B46" s="889"/>
      <c r="C46" s="890"/>
      <c r="D46" s="890"/>
      <c r="E46" s="890"/>
    </row>
  </sheetData>
  <mergeCells count="1">
    <mergeCell ref="A45:B45"/>
  </mergeCells>
  <printOptions horizontalCentered="1"/>
  <pageMargins left="0.3937007874015748" right="0.3937007874015748" top="0.5905511811023623" bottom="0.3937007874015748" header="0.3937007874015748" footer="0.3937007874015748"/>
  <pageSetup fitToHeight="1" fitToWidth="1" horizontalDpi="600" verticalDpi="600" orientation="portrait" paperSize="9" scale="9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0"/>
  <sheetViews>
    <sheetView showGridLines="0" showZeros="0" workbookViewId="0" topLeftCell="B143">
      <selection activeCell="E2" sqref="E2"/>
    </sheetView>
  </sheetViews>
  <sheetFormatPr defaultColWidth="9.140625" defaultRowHeight="12.75"/>
  <cols>
    <col min="1" max="1" width="6.28125" style="862" customWidth="1"/>
    <col min="2" max="2" width="57.57421875" style="792" customWidth="1"/>
    <col min="3" max="3" width="13.421875" style="838" customWidth="1"/>
    <col min="4" max="4" width="12.8515625" style="838" customWidth="1"/>
    <col min="5" max="5" width="12.00390625" style="838" customWidth="1"/>
    <col min="6" max="16384" width="9.140625" style="792" customWidth="1"/>
  </cols>
  <sheetData>
    <row r="1" spans="1:5" ht="12" customHeight="1">
      <c r="A1" s="792" t="s">
        <v>1447</v>
      </c>
      <c r="E1" s="753" t="s">
        <v>685</v>
      </c>
    </row>
    <row r="2" spans="1:5" ht="12" customHeight="1">
      <c r="A2" s="792"/>
      <c r="E2" s="753"/>
    </row>
    <row r="3" ht="9.75" customHeight="1"/>
    <row r="4" ht="16.5" customHeight="1"/>
    <row r="5" ht="6" customHeight="1"/>
    <row r="6" ht="14.25" customHeight="1" thickBot="1">
      <c r="E6" s="840" t="s">
        <v>1448</v>
      </c>
    </row>
    <row r="7" spans="1:5" ht="39" customHeight="1" thickBot="1">
      <c r="A7" s="777" t="s">
        <v>1496</v>
      </c>
      <c r="B7" s="777" t="s">
        <v>565</v>
      </c>
      <c r="C7" s="779" t="s">
        <v>307</v>
      </c>
      <c r="D7" s="779" t="s">
        <v>308</v>
      </c>
      <c r="E7" s="779" t="s">
        <v>1497</v>
      </c>
    </row>
    <row r="8" ht="15" customHeight="1"/>
    <row r="9" spans="1:5" ht="15" customHeight="1">
      <c r="A9" s="860" t="s">
        <v>1498</v>
      </c>
      <c r="B9" s="26" t="s">
        <v>1061</v>
      </c>
      <c r="C9" s="848"/>
      <c r="D9" s="848">
        <v>994</v>
      </c>
      <c r="E9" s="848">
        <f>SUM(C9:D9)</f>
        <v>994</v>
      </c>
    </row>
    <row r="10" spans="1:5" ht="15" customHeight="1">
      <c r="A10" s="860" t="s">
        <v>1499</v>
      </c>
      <c r="B10" s="26" t="s">
        <v>1062</v>
      </c>
      <c r="C10" s="848">
        <v>1000</v>
      </c>
      <c r="D10" s="848"/>
      <c r="E10" s="848">
        <f>SUM(C10:D10)</f>
        <v>1000</v>
      </c>
    </row>
    <row r="11" spans="1:5" ht="15" customHeight="1">
      <c r="A11" s="860" t="s">
        <v>1500</v>
      </c>
      <c r="B11" s="26" t="s">
        <v>1063</v>
      </c>
      <c r="C11" s="848">
        <v>500</v>
      </c>
      <c r="D11" s="848">
        <v>1500</v>
      </c>
      <c r="E11" s="848">
        <f>SUM(C11:D11)</f>
        <v>2000</v>
      </c>
    </row>
    <row r="12" spans="1:5" ht="15" customHeight="1">
      <c r="A12" s="860" t="s">
        <v>1501</v>
      </c>
      <c r="B12" s="26" t="s">
        <v>686</v>
      </c>
      <c r="C12" s="848">
        <v>500</v>
      </c>
      <c r="D12" s="848"/>
      <c r="E12" s="848">
        <f>SUM(C12:D12)</f>
        <v>500</v>
      </c>
    </row>
    <row r="13" ht="6.75" customHeight="1" thickBot="1"/>
    <row r="14" spans="1:5" s="830" customFormat="1" ht="18" customHeight="1" thickBot="1">
      <c r="A14" s="898" t="s">
        <v>687</v>
      </c>
      <c r="B14" s="898"/>
      <c r="C14" s="899">
        <f>SUM(C9:C13)</f>
        <v>2000</v>
      </c>
      <c r="D14" s="899">
        <f>SUM(D9:D13)</f>
        <v>2494</v>
      </c>
      <c r="E14" s="899">
        <f>SUM(C14:D14)</f>
        <v>4494</v>
      </c>
    </row>
    <row r="15" spans="1:5" ht="13.5" customHeight="1">
      <c r="A15" s="860"/>
      <c r="B15" s="847"/>
      <c r="C15" s="900"/>
      <c r="D15" s="900"/>
      <c r="E15" s="900"/>
    </row>
    <row r="16" spans="1:5" ht="13.5" customHeight="1">
      <c r="A16" s="836"/>
      <c r="E16" s="753" t="s">
        <v>688</v>
      </c>
    </row>
    <row r="17" ht="15" customHeight="1">
      <c r="A17" s="839"/>
    </row>
    <row r="18" ht="13.5" customHeight="1">
      <c r="A18" s="839"/>
    </row>
    <row r="19" ht="13.5" customHeight="1">
      <c r="A19" s="839"/>
    </row>
    <row r="20" ht="16.5" customHeight="1">
      <c r="A20" s="839"/>
    </row>
    <row r="21" ht="23.25" customHeight="1">
      <c r="A21" s="901" t="s">
        <v>689</v>
      </c>
    </row>
    <row r="22" spans="1:5" ht="16.5" customHeight="1" thickBot="1">
      <c r="A22" s="839"/>
      <c r="E22" s="840" t="s">
        <v>1448</v>
      </c>
    </row>
    <row r="23" spans="1:5" ht="39" customHeight="1" thickBot="1">
      <c r="A23" s="777" t="s">
        <v>564</v>
      </c>
      <c r="B23" s="777" t="s">
        <v>565</v>
      </c>
      <c r="C23" s="779" t="s">
        <v>307</v>
      </c>
      <c r="D23" s="779" t="s">
        <v>308</v>
      </c>
      <c r="E23" s="779" t="s">
        <v>1497</v>
      </c>
    </row>
    <row r="24" ht="15" customHeight="1"/>
    <row r="25" spans="1:5" ht="15" customHeight="1">
      <c r="A25" s="860" t="s">
        <v>1498</v>
      </c>
      <c r="B25" s="26" t="s">
        <v>1449</v>
      </c>
      <c r="C25" s="848">
        <v>252</v>
      </c>
      <c r="D25" s="848">
        <v>77</v>
      </c>
      <c r="E25" s="848">
        <f>SUM(C25:D25)</f>
        <v>329</v>
      </c>
    </row>
    <row r="26" spans="1:5" ht="15" customHeight="1">
      <c r="A26" s="860" t="s">
        <v>1499</v>
      </c>
      <c r="B26" s="26" t="s">
        <v>1450</v>
      </c>
      <c r="C26" s="848">
        <v>84</v>
      </c>
      <c r="D26" s="848">
        <v>24</v>
      </c>
      <c r="E26" s="848">
        <f>SUM(C26:D26)</f>
        <v>108</v>
      </c>
    </row>
    <row r="27" spans="1:5" ht="15" customHeight="1">
      <c r="A27" s="860" t="s">
        <v>1500</v>
      </c>
      <c r="B27" s="26" t="s">
        <v>1451</v>
      </c>
      <c r="C27" s="848"/>
      <c r="D27" s="848">
        <v>49</v>
      </c>
      <c r="E27" s="848">
        <f>SUM(C27:D27)</f>
        <v>49</v>
      </c>
    </row>
    <row r="28" ht="5.25" customHeight="1" thickBot="1"/>
    <row r="29" spans="1:5" ht="15" customHeight="1" thickBot="1">
      <c r="A29" s="898" t="s">
        <v>659</v>
      </c>
      <c r="B29" s="898"/>
      <c r="C29" s="899">
        <f>SUM(C25:C28)</f>
        <v>336</v>
      </c>
      <c r="D29" s="899">
        <f>SUM(D25:D28)</f>
        <v>150</v>
      </c>
      <c r="E29" s="899">
        <f>SUM(E25:E28)</f>
        <v>486</v>
      </c>
    </row>
    <row r="30" spans="1:5" ht="13.5" customHeight="1">
      <c r="A30" s="860"/>
      <c r="B30" s="847"/>
      <c r="C30" s="900"/>
      <c r="D30" s="902"/>
      <c r="E30" s="900"/>
    </row>
    <row r="31" ht="19.5" customHeight="1">
      <c r="A31" s="901" t="s">
        <v>690</v>
      </c>
    </row>
    <row r="32" spans="1:5" ht="17.25" customHeight="1" thickBot="1">
      <c r="A32" s="839"/>
      <c r="E32" s="840" t="s">
        <v>1448</v>
      </c>
    </row>
    <row r="33" spans="1:5" ht="39" customHeight="1" thickBot="1">
      <c r="A33" s="777" t="s">
        <v>564</v>
      </c>
      <c r="B33" s="777" t="s">
        <v>565</v>
      </c>
      <c r="C33" s="779" t="s">
        <v>307</v>
      </c>
      <c r="D33" s="779" t="s">
        <v>308</v>
      </c>
      <c r="E33" s="779" t="s">
        <v>1497</v>
      </c>
    </row>
    <row r="34" ht="15" customHeight="1">
      <c r="A34" s="903"/>
    </row>
    <row r="35" spans="1:5" ht="15" customHeight="1">
      <c r="A35" s="860" t="s">
        <v>1498</v>
      </c>
      <c r="B35" s="26" t="s">
        <v>1449</v>
      </c>
      <c r="C35" s="838">
        <v>110</v>
      </c>
      <c r="D35" s="838">
        <v>174</v>
      </c>
      <c r="E35" s="848">
        <f>SUM(C35:D35)</f>
        <v>284</v>
      </c>
    </row>
    <row r="36" spans="1:5" ht="15" customHeight="1">
      <c r="A36" s="860" t="s">
        <v>1499</v>
      </c>
      <c r="B36" s="26" t="s">
        <v>1450</v>
      </c>
      <c r="C36" s="838">
        <v>8</v>
      </c>
      <c r="D36" s="838">
        <v>90</v>
      </c>
      <c r="E36" s="848">
        <f>SUM(C36:D36)</f>
        <v>98</v>
      </c>
    </row>
    <row r="37" spans="1:5" ht="15" customHeight="1">
      <c r="A37" s="860" t="s">
        <v>1500</v>
      </c>
      <c r="B37" s="26" t="s">
        <v>1451</v>
      </c>
      <c r="C37" s="848">
        <v>41</v>
      </c>
      <c r="D37" s="848">
        <v>36</v>
      </c>
      <c r="E37" s="848">
        <f>SUM(C37:D37)</f>
        <v>77</v>
      </c>
    </row>
    <row r="38" ht="6" customHeight="1" thickBot="1">
      <c r="A38" s="904"/>
    </row>
    <row r="39" spans="1:5" ht="15" customHeight="1" thickBot="1">
      <c r="A39" s="898" t="s">
        <v>659</v>
      </c>
      <c r="B39" s="898"/>
      <c r="C39" s="899">
        <f>SUM(C35:C38)</f>
        <v>159</v>
      </c>
      <c r="D39" s="899">
        <f>SUM(D35:D38)</f>
        <v>300</v>
      </c>
      <c r="E39" s="899">
        <f>SUM(E35:E38)</f>
        <v>459</v>
      </c>
    </row>
    <row r="40" spans="1:5" ht="11.25" customHeight="1">
      <c r="A40" s="860"/>
      <c r="B40" s="847"/>
      <c r="C40" s="900"/>
      <c r="D40" s="902"/>
      <c r="E40" s="900"/>
    </row>
    <row r="41" ht="20.25" customHeight="1">
      <c r="A41" s="901" t="s">
        <v>691</v>
      </c>
    </row>
    <row r="42" spans="1:5" ht="13.5" customHeight="1" thickBot="1">
      <c r="A42" s="839"/>
      <c r="E42" s="840" t="s">
        <v>1448</v>
      </c>
    </row>
    <row r="43" spans="1:5" ht="39" customHeight="1" thickBot="1">
      <c r="A43" s="777" t="s">
        <v>564</v>
      </c>
      <c r="B43" s="777" t="s">
        <v>565</v>
      </c>
      <c r="C43" s="779" t="s">
        <v>307</v>
      </c>
      <c r="D43" s="779" t="s">
        <v>308</v>
      </c>
      <c r="E43" s="779" t="s">
        <v>1497</v>
      </c>
    </row>
    <row r="44" ht="15" customHeight="1"/>
    <row r="45" spans="1:5" s="26" customFormat="1" ht="15" customHeight="1">
      <c r="A45" s="860" t="s">
        <v>1498</v>
      </c>
      <c r="B45" s="26" t="s">
        <v>1449</v>
      </c>
      <c r="C45" s="848">
        <v>132</v>
      </c>
      <c r="D45" s="848">
        <v>43</v>
      </c>
      <c r="E45" s="848">
        <f>SUM(C45:D45)</f>
        <v>175</v>
      </c>
    </row>
    <row r="46" spans="1:5" s="26" customFormat="1" ht="15" customHeight="1">
      <c r="A46" s="860" t="s">
        <v>1499</v>
      </c>
      <c r="B46" s="26" t="s">
        <v>1450</v>
      </c>
      <c r="C46" s="848">
        <v>44</v>
      </c>
      <c r="D46" s="848">
        <v>38</v>
      </c>
      <c r="E46" s="848">
        <f>SUM(C46:D46)</f>
        <v>82</v>
      </c>
    </row>
    <row r="47" spans="1:5" s="26" customFormat="1" ht="15" customHeight="1">
      <c r="A47" s="860" t="s">
        <v>1500</v>
      </c>
      <c r="B47" s="26" t="s">
        <v>1451</v>
      </c>
      <c r="C47" s="848">
        <v>11</v>
      </c>
      <c r="D47" s="848">
        <v>733</v>
      </c>
      <c r="E47" s="848">
        <f>SUM(C47:D47)</f>
        <v>744</v>
      </c>
    </row>
    <row r="48" ht="15" customHeight="1" thickBot="1"/>
    <row r="49" spans="1:5" ht="15" customHeight="1" thickBot="1">
      <c r="A49" s="898" t="s">
        <v>659</v>
      </c>
      <c r="B49" s="898"/>
      <c r="C49" s="899">
        <f>SUM(C45:C48)</f>
        <v>187</v>
      </c>
      <c r="D49" s="899">
        <f>SUM(D45:D48)</f>
        <v>814</v>
      </c>
      <c r="E49" s="899">
        <f>SUM(E45:E48)</f>
        <v>1001</v>
      </c>
    </row>
    <row r="50" spans="1:5" ht="13.5" thickBot="1">
      <c r="A50" s="847"/>
      <c r="B50" s="847"/>
      <c r="C50" s="900"/>
      <c r="D50" s="900"/>
      <c r="E50" s="900"/>
    </row>
    <row r="51" spans="1:5" ht="18" customHeight="1" thickBot="1">
      <c r="A51" s="849"/>
      <c r="B51" s="850" t="s">
        <v>692</v>
      </c>
      <c r="C51" s="899">
        <f>SUM(C49,C39,C29)</f>
        <v>682</v>
      </c>
      <c r="D51" s="899">
        <f>SUM(D49,D39,D29)</f>
        <v>1264</v>
      </c>
      <c r="E51" s="899">
        <f>SUM(E49,E39,E29)</f>
        <v>1946</v>
      </c>
    </row>
    <row r="52" spans="1:5" ht="16.5" customHeight="1">
      <c r="A52" s="905"/>
      <c r="B52" s="847"/>
      <c r="C52" s="900"/>
      <c r="D52" s="902"/>
      <c r="E52" s="753" t="s">
        <v>693</v>
      </c>
    </row>
    <row r="53" ht="24" customHeight="1"/>
    <row r="54" ht="18" customHeight="1"/>
    <row r="55" ht="15" customHeight="1" thickBot="1">
      <c r="E55" s="840" t="s">
        <v>1448</v>
      </c>
    </row>
    <row r="56" spans="1:5" ht="38.25" customHeight="1" thickBot="1">
      <c r="A56" s="777" t="s">
        <v>1496</v>
      </c>
      <c r="B56" s="777" t="s">
        <v>565</v>
      </c>
      <c r="C56" s="779" t="s">
        <v>307</v>
      </c>
      <c r="D56" s="779" t="s">
        <v>308</v>
      </c>
      <c r="E56" s="779" t="s">
        <v>1497</v>
      </c>
    </row>
    <row r="57" ht="19.5" customHeight="1"/>
    <row r="58" spans="1:5" ht="19.5" customHeight="1">
      <c r="A58" s="860" t="s">
        <v>1498</v>
      </c>
      <c r="B58" s="26" t="s">
        <v>1087</v>
      </c>
      <c r="C58" s="848">
        <v>240</v>
      </c>
      <c r="D58" s="906"/>
      <c r="E58" s="848">
        <f aca="true" t="shared" si="0" ref="E58:E81">SUM(C58:D58)</f>
        <v>240</v>
      </c>
    </row>
    <row r="59" spans="1:5" ht="19.5" customHeight="1">
      <c r="A59" s="860" t="s">
        <v>1499</v>
      </c>
      <c r="B59" s="26" t="s">
        <v>1091</v>
      </c>
      <c r="C59" s="848">
        <v>871</v>
      </c>
      <c r="D59" s="906"/>
      <c r="E59" s="848">
        <f t="shared" si="0"/>
        <v>871</v>
      </c>
    </row>
    <row r="60" spans="1:5" ht="19.5" customHeight="1">
      <c r="A60" s="860" t="s">
        <v>1500</v>
      </c>
      <c r="B60" s="26" t="s">
        <v>1090</v>
      </c>
      <c r="C60" s="848">
        <v>960</v>
      </c>
      <c r="D60" s="906"/>
      <c r="E60" s="848">
        <f t="shared" si="0"/>
        <v>960</v>
      </c>
    </row>
    <row r="61" spans="1:5" ht="19.5" customHeight="1">
      <c r="A61" s="860" t="s">
        <v>1500</v>
      </c>
      <c r="B61" s="26" t="s">
        <v>1095</v>
      </c>
      <c r="C61" s="848">
        <v>1200</v>
      </c>
      <c r="D61" s="906"/>
      <c r="E61" s="848">
        <f t="shared" si="0"/>
        <v>1200</v>
      </c>
    </row>
    <row r="62" spans="1:5" ht="19.5" customHeight="1">
      <c r="A62" s="860" t="s">
        <v>1501</v>
      </c>
      <c r="B62" s="907" t="s">
        <v>1110</v>
      </c>
      <c r="C62" s="908">
        <v>15600</v>
      </c>
      <c r="D62" s="908"/>
      <c r="E62" s="908">
        <f t="shared" si="0"/>
        <v>15600</v>
      </c>
    </row>
    <row r="63" spans="1:5" ht="19.5" customHeight="1">
      <c r="A63" s="860" t="s">
        <v>1502</v>
      </c>
      <c r="B63" s="26" t="s">
        <v>1111</v>
      </c>
      <c r="C63" s="908">
        <v>600</v>
      </c>
      <c r="D63" s="909"/>
      <c r="E63" s="908">
        <f t="shared" si="0"/>
        <v>600</v>
      </c>
    </row>
    <row r="64" spans="1:5" ht="19.5" customHeight="1">
      <c r="A64" s="860" t="s">
        <v>1503</v>
      </c>
      <c r="B64" s="907" t="s">
        <v>1145</v>
      </c>
      <c r="C64" s="910">
        <v>151</v>
      </c>
      <c r="D64" s="910"/>
      <c r="E64" s="908">
        <f t="shared" si="0"/>
        <v>151</v>
      </c>
    </row>
    <row r="65" spans="1:5" ht="19.5" customHeight="1">
      <c r="A65" s="860" t="s">
        <v>1504</v>
      </c>
      <c r="B65" s="907" t="s">
        <v>694</v>
      </c>
      <c r="C65" s="910">
        <v>1500</v>
      </c>
      <c r="D65" s="910"/>
      <c r="E65" s="908">
        <f t="shared" si="0"/>
        <v>1500</v>
      </c>
    </row>
    <row r="66" spans="1:5" ht="19.5" customHeight="1">
      <c r="A66" s="860" t="s">
        <v>1505</v>
      </c>
      <c r="B66" s="907" t="s">
        <v>1157</v>
      </c>
      <c r="C66" s="910">
        <v>300</v>
      </c>
      <c r="D66" s="910"/>
      <c r="E66" s="908">
        <f t="shared" si="0"/>
        <v>300</v>
      </c>
    </row>
    <row r="67" spans="1:5" ht="19.5" customHeight="1">
      <c r="A67" s="860" t="s">
        <v>1506</v>
      </c>
      <c r="B67" s="907" t="s">
        <v>695</v>
      </c>
      <c r="C67" s="910">
        <v>50</v>
      </c>
      <c r="D67" s="910"/>
      <c r="E67" s="908">
        <f t="shared" si="0"/>
        <v>50</v>
      </c>
    </row>
    <row r="68" spans="1:5" ht="19.5" customHeight="1">
      <c r="A68" s="860" t="s">
        <v>1507</v>
      </c>
      <c r="B68" s="907" t="s">
        <v>1114</v>
      </c>
      <c r="C68" s="910"/>
      <c r="D68" s="910">
        <v>1200</v>
      </c>
      <c r="E68" s="908">
        <f t="shared" si="0"/>
        <v>1200</v>
      </c>
    </row>
    <row r="69" spans="1:5" ht="15" customHeight="1">
      <c r="A69" s="860" t="s">
        <v>1508</v>
      </c>
      <c r="B69" s="907" t="s">
        <v>1123</v>
      </c>
      <c r="C69" s="910"/>
      <c r="D69" s="910">
        <v>2000</v>
      </c>
      <c r="E69" s="908">
        <f t="shared" si="0"/>
        <v>2000</v>
      </c>
    </row>
    <row r="70" spans="1:5" ht="13.5" customHeight="1">
      <c r="A70" s="860" t="s">
        <v>1509</v>
      </c>
      <c r="B70" s="907" t="s">
        <v>696</v>
      </c>
      <c r="C70" s="910"/>
      <c r="D70" s="910">
        <v>500</v>
      </c>
      <c r="E70" s="908">
        <f t="shared" si="0"/>
        <v>500</v>
      </c>
    </row>
    <row r="71" spans="1:5" ht="28.5" customHeight="1">
      <c r="A71" s="860" t="s">
        <v>1510</v>
      </c>
      <c r="B71" s="907" t="s">
        <v>697</v>
      </c>
      <c r="C71" s="910"/>
      <c r="D71" s="910">
        <v>2500</v>
      </c>
      <c r="E71" s="908">
        <f t="shared" si="0"/>
        <v>2500</v>
      </c>
    </row>
    <row r="72" spans="1:5" ht="19.5" customHeight="1">
      <c r="A72" s="860" t="s">
        <v>1511</v>
      </c>
      <c r="B72" s="907" t="s">
        <v>698</v>
      </c>
      <c r="C72" s="910"/>
      <c r="D72" s="910">
        <v>5000</v>
      </c>
      <c r="E72" s="908">
        <f t="shared" si="0"/>
        <v>5000</v>
      </c>
    </row>
    <row r="73" spans="1:5" ht="19.5" customHeight="1">
      <c r="A73" s="860" t="s">
        <v>1512</v>
      </c>
      <c r="B73" s="907" t="s">
        <v>699</v>
      </c>
      <c r="C73" s="910"/>
      <c r="D73" s="910">
        <v>5000</v>
      </c>
      <c r="E73" s="908">
        <f t="shared" si="0"/>
        <v>5000</v>
      </c>
    </row>
    <row r="74" spans="1:5" ht="19.5" customHeight="1">
      <c r="A74" s="860" t="s">
        <v>1513</v>
      </c>
      <c r="B74" s="907" t="s">
        <v>700</v>
      </c>
      <c r="C74" s="910"/>
      <c r="D74" s="910">
        <v>3500</v>
      </c>
      <c r="E74" s="908">
        <f t="shared" si="0"/>
        <v>3500</v>
      </c>
    </row>
    <row r="75" spans="1:5" ht="19.5" customHeight="1">
      <c r="A75" s="860" t="s">
        <v>1514</v>
      </c>
      <c r="B75" s="907" t="s">
        <v>701</v>
      </c>
      <c r="C75" s="910"/>
      <c r="D75" s="910">
        <v>1000</v>
      </c>
      <c r="E75" s="908">
        <f t="shared" si="0"/>
        <v>1000</v>
      </c>
    </row>
    <row r="76" spans="1:5" ht="19.5" customHeight="1">
      <c r="A76" s="860" t="s">
        <v>1515</v>
      </c>
      <c r="B76" s="907" t="s">
        <v>702</v>
      </c>
      <c r="C76" s="910"/>
      <c r="D76" s="910">
        <v>4000</v>
      </c>
      <c r="E76" s="908">
        <f t="shared" si="0"/>
        <v>4000</v>
      </c>
    </row>
    <row r="77" spans="1:5" ht="19.5" customHeight="1">
      <c r="A77" s="860" t="s">
        <v>1516</v>
      </c>
      <c r="B77" s="907" t="s">
        <v>1130</v>
      </c>
      <c r="C77" s="910"/>
      <c r="D77" s="910">
        <v>3000</v>
      </c>
      <c r="E77" s="908">
        <f t="shared" si="0"/>
        <v>3000</v>
      </c>
    </row>
    <row r="78" spans="1:5" ht="19.5" customHeight="1">
      <c r="A78" s="860" t="s">
        <v>1517</v>
      </c>
      <c r="B78" s="907" t="s">
        <v>1132</v>
      </c>
      <c r="C78" s="910"/>
      <c r="D78" s="910">
        <v>300</v>
      </c>
      <c r="E78" s="908">
        <f t="shared" si="0"/>
        <v>300</v>
      </c>
    </row>
    <row r="79" spans="1:5" ht="19.5" customHeight="1">
      <c r="A79" s="860" t="s">
        <v>1518</v>
      </c>
      <c r="B79" s="907" t="s">
        <v>703</v>
      </c>
      <c r="C79" s="910"/>
      <c r="D79" s="910">
        <v>1000</v>
      </c>
      <c r="E79" s="908">
        <f t="shared" si="0"/>
        <v>1000</v>
      </c>
    </row>
    <row r="80" spans="1:5" ht="19.5" customHeight="1">
      <c r="A80" s="860" t="s">
        <v>1519</v>
      </c>
      <c r="B80" s="907" t="s">
        <v>704</v>
      </c>
      <c r="C80" s="910"/>
      <c r="D80" s="910">
        <v>5294</v>
      </c>
      <c r="E80" s="908">
        <f t="shared" si="0"/>
        <v>5294</v>
      </c>
    </row>
    <row r="81" ht="18" customHeight="1" thickBot="1">
      <c r="E81" s="838">
        <f t="shared" si="0"/>
        <v>0</v>
      </c>
    </row>
    <row r="82" spans="1:5" s="830" customFormat="1" ht="15" customHeight="1" thickBot="1">
      <c r="A82" s="898" t="s">
        <v>705</v>
      </c>
      <c r="B82" s="898"/>
      <c r="C82" s="899">
        <f>SUM(C58:C81)</f>
        <v>21472</v>
      </c>
      <c r="D82" s="899">
        <f>SUM(D58:D81)</f>
        <v>34294</v>
      </c>
      <c r="E82" s="899">
        <f>SUM(E58:E81)</f>
        <v>55766</v>
      </c>
    </row>
    <row r="83" spans="1:5" ht="17.25" customHeight="1">
      <c r="A83" s="860"/>
      <c r="B83" s="847"/>
      <c r="C83" s="900"/>
      <c r="D83" s="900"/>
      <c r="E83" s="900"/>
    </row>
    <row r="84" spans="1:5" ht="17.25" customHeight="1">
      <c r="A84" s="860"/>
      <c r="B84" s="847"/>
      <c r="C84" s="900"/>
      <c r="D84" s="900"/>
      <c r="E84" s="753" t="s">
        <v>706</v>
      </c>
    </row>
    <row r="85" spans="1:4" ht="17.25" customHeight="1">
      <c r="A85" s="905"/>
      <c r="B85" s="847"/>
      <c r="C85" s="900"/>
      <c r="D85" s="902"/>
    </row>
    <row r="86" ht="27" customHeight="1"/>
    <row r="87" ht="14.25" customHeight="1"/>
    <row r="88" ht="14.25" customHeight="1" thickBot="1">
      <c r="E88" s="840" t="s">
        <v>1448</v>
      </c>
    </row>
    <row r="89" spans="1:5" ht="39" customHeight="1" thickBot="1">
      <c r="A89" s="777" t="s">
        <v>1496</v>
      </c>
      <c r="B89" s="777" t="s">
        <v>565</v>
      </c>
      <c r="C89" s="779" t="s">
        <v>307</v>
      </c>
      <c r="D89" s="779" t="s">
        <v>308</v>
      </c>
      <c r="E89" s="779" t="s">
        <v>1497</v>
      </c>
    </row>
    <row r="90" ht="18" customHeight="1"/>
    <row r="91" spans="1:5" ht="18" customHeight="1">
      <c r="A91" s="862" t="s">
        <v>1498</v>
      </c>
      <c r="B91" s="792" t="s">
        <v>1180</v>
      </c>
      <c r="C91" s="838">
        <v>1350</v>
      </c>
      <c r="D91" s="838">
        <v>4759</v>
      </c>
      <c r="E91" s="838">
        <f>SUM(C91:D91)</f>
        <v>6109</v>
      </c>
    </row>
    <row r="92" spans="1:5" ht="18" customHeight="1">
      <c r="A92" s="860" t="s">
        <v>1499</v>
      </c>
      <c r="B92" s="26" t="s">
        <v>1181</v>
      </c>
      <c r="C92" s="848">
        <v>3518</v>
      </c>
      <c r="D92" s="906"/>
      <c r="E92" s="848">
        <f>SUM(C92:D92)</f>
        <v>3518</v>
      </c>
    </row>
    <row r="93" ht="10.5" customHeight="1" thickBot="1"/>
    <row r="94" spans="1:5" ht="15" customHeight="1" thickBot="1">
      <c r="A94" s="898" t="s">
        <v>707</v>
      </c>
      <c r="B94" s="898"/>
      <c r="C94" s="899">
        <f>SUM(C91:C93)</f>
        <v>4868</v>
      </c>
      <c r="D94" s="899">
        <f>SUM(D91:D93)</f>
        <v>4759</v>
      </c>
      <c r="E94" s="899">
        <f>SUM(E90:E93)</f>
        <v>9627</v>
      </c>
    </row>
    <row r="95" spans="1:5" ht="15.75" customHeight="1">
      <c r="A95" s="860"/>
      <c r="B95" s="847"/>
      <c r="C95" s="900"/>
      <c r="D95" s="900"/>
      <c r="E95" s="900"/>
    </row>
    <row r="96" spans="1:5" ht="15" customHeight="1">
      <c r="A96" s="884"/>
      <c r="E96" s="753" t="s">
        <v>708</v>
      </c>
    </row>
    <row r="97" ht="12" customHeight="1"/>
    <row r="99" ht="13.5" thickBot="1">
      <c r="E99" s="840" t="s">
        <v>1448</v>
      </c>
    </row>
    <row r="100" spans="1:5" ht="38.25" customHeight="1" thickBot="1">
      <c r="A100" s="777" t="s">
        <v>1496</v>
      </c>
      <c r="B100" s="777" t="s">
        <v>565</v>
      </c>
      <c r="C100" s="779" t="s">
        <v>307</v>
      </c>
      <c r="D100" s="779" t="s">
        <v>308</v>
      </c>
      <c r="E100" s="779" t="s">
        <v>1497</v>
      </c>
    </row>
    <row r="101" ht="9.75" customHeight="1"/>
    <row r="102" spans="1:5" ht="13.5" customHeight="1">
      <c r="A102" s="860" t="s">
        <v>1498</v>
      </c>
      <c r="B102" s="26" t="s">
        <v>1184</v>
      </c>
      <c r="C102" s="906"/>
      <c r="D102" s="848">
        <v>1000</v>
      </c>
      <c r="E102" s="848">
        <f aca="true" t="shared" si="1" ref="E102:E109">SUM(C102:D102)</f>
        <v>1000</v>
      </c>
    </row>
    <row r="103" spans="1:5" ht="13.5" customHeight="1">
      <c r="A103" s="860" t="s">
        <v>1499</v>
      </c>
      <c r="B103" s="907" t="s">
        <v>709</v>
      </c>
      <c r="C103" s="906">
        <v>109</v>
      </c>
      <c r="D103" s="848"/>
      <c r="E103" s="848">
        <f t="shared" si="1"/>
        <v>109</v>
      </c>
    </row>
    <row r="104" spans="1:5" ht="13.5" customHeight="1">
      <c r="A104" s="860" t="s">
        <v>1500</v>
      </c>
      <c r="B104" s="907" t="s">
        <v>1207</v>
      </c>
      <c r="C104" s="906"/>
      <c r="D104" s="908">
        <v>20689</v>
      </c>
      <c r="E104" s="908">
        <f t="shared" si="1"/>
        <v>20689</v>
      </c>
    </row>
    <row r="105" spans="1:5" ht="13.5" customHeight="1">
      <c r="A105" s="860" t="s">
        <v>1501</v>
      </c>
      <c r="B105" s="907" t="s">
        <v>1200</v>
      </c>
      <c r="C105" s="906">
        <v>14683</v>
      </c>
      <c r="D105" s="908"/>
      <c r="E105" s="908">
        <f t="shared" si="1"/>
        <v>14683</v>
      </c>
    </row>
    <row r="106" spans="1:5" ht="13.5" customHeight="1">
      <c r="A106" s="860" t="s">
        <v>1502</v>
      </c>
      <c r="B106" s="907" t="s">
        <v>1203</v>
      </c>
      <c r="C106" s="906"/>
      <c r="D106" s="908">
        <v>32054</v>
      </c>
      <c r="E106" s="908">
        <f t="shared" si="1"/>
        <v>32054</v>
      </c>
    </row>
    <row r="107" spans="1:5" ht="13.5" customHeight="1">
      <c r="A107" s="860" t="s">
        <v>1503</v>
      </c>
      <c r="B107" s="907" t="s">
        <v>1193</v>
      </c>
      <c r="C107" s="906">
        <v>3000</v>
      </c>
      <c r="D107" s="908"/>
      <c r="E107" s="908">
        <f t="shared" si="1"/>
        <v>3000</v>
      </c>
    </row>
    <row r="108" spans="1:5" ht="13.5" customHeight="1">
      <c r="A108" s="860" t="s">
        <v>1504</v>
      </c>
      <c r="B108" s="907" t="s">
        <v>710</v>
      </c>
      <c r="C108" s="906"/>
      <c r="D108" s="908">
        <v>30000</v>
      </c>
      <c r="E108" s="908">
        <f t="shared" si="1"/>
        <v>30000</v>
      </c>
    </row>
    <row r="109" spans="1:5" ht="13.5" customHeight="1">
      <c r="A109" s="860" t="s">
        <v>1505</v>
      </c>
      <c r="B109" s="907" t="s">
        <v>711</v>
      </c>
      <c r="C109" s="906"/>
      <c r="D109" s="908">
        <v>6000</v>
      </c>
      <c r="E109" s="908">
        <f t="shared" si="1"/>
        <v>6000</v>
      </c>
    </row>
    <row r="110" ht="5.25" customHeight="1" thickBot="1"/>
    <row r="111" spans="1:5" s="830" customFormat="1" ht="15" customHeight="1" thickBot="1">
      <c r="A111" s="898" t="s">
        <v>712</v>
      </c>
      <c r="B111" s="898"/>
      <c r="C111" s="899">
        <f>SUM(C102:C110)</f>
        <v>17792</v>
      </c>
      <c r="D111" s="899">
        <f>SUM(D102:D110)</f>
        <v>89743</v>
      </c>
      <c r="E111" s="899">
        <f>SUM(E102:E110)</f>
        <v>107535</v>
      </c>
    </row>
    <row r="113" spans="1:5" s="830" customFormat="1" ht="12.75">
      <c r="A113" s="847"/>
      <c r="B113" s="847"/>
      <c r="C113" s="900"/>
      <c r="D113" s="900"/>
      <c r="E113" s="911" t="s">
        <v>713</v>
      </c>
    </row>
    <row r="114" spans="1:5" s="830" customFormat="1" ht="12.75" customHeight="1">
      <c r="A114" s="847"/>
      <c r="B114" s="847"/>
      <c r="C114" s="900"/>
      <c r="D114" s="900"/>
      <c r="E114" s="900"/>
    </row>
    <row r="115" ht="11.25" customHeight="1">
      <c r="A115" s="839"/>
    </row>
    <row r="116" spans="1:5" ht="13.5" thickBot="1">
      <c r="A116" s="839"/>
      <c r="E116" s="840" t="s">
        <v>1448</v>
      </c>
    </row>
    <row r="117" spans="1:5" ht="40.5" customHeight="1" thickBot="1">
      <c r="A117" s="777" t="s">
        <v>564</v>
      </c>
      <c r="B117" s="777" t="s">
        <v>565</v>
      </c>
      <c r="C117" s="779" t="s">
        <v>307</v>
      </c>
      <c r="D117" s="779" t="s">
        <v>308</v>
      </c>
      <c r="E117" s="779" t="s">
        <v>1497</v>
      </c>
    </row>
    <row r="118" ht="13.5" customHeight="1"/>
    <row r="119" spans="1:5" ht="13.5" customHeight="1">
      <c r="A119" s="862" t="s">
        <v>1498</v>
      </c>
      <c r="B119" s="792" t="s">
        <v>714</v>
      </c>
      <c r="D119" s="838">
        <v>11300</v>
      </c>
      <c r="E119" s="838">
        <f>SUM(C119:D119)</f>
        <v>11300</v>
      </c>
    </row>
    <row r="120" ht="13.5" customHeight="1" thickBot="1"/>
    <row r="121" spans="1:5" s="830" customFormat="1" ht="15" customHeight="1" thickBot="1">
      <c r="A121" s="898" t="s">
        <v>715</v>
      </c>
      <c r="B121" s="898"/>
      <c r="C121" s="899">
        <f>SUM(C112:C120)</f>
        <v>0</v>
      </c>
      <c r="D121" s="899">
        <f>SUM(D112:D120)</f>
        <v>11300</v>
      </c>
      <c r="E121" s="899">
        <f>SUM(E112:E120)</f>
        <v>11300</v>
      </c>
    </row>
    <row r="123" spans="1:5" s="830" customFormat="1" ht="12.75">
      <c r="A123" s="847"/>
      <c r="B123" s="847"/>
      <c r="C123" s="900"/>
      <c r="D123" s="900"/>
      <c r="E123" s="911" t="s">
        <v>716</v>
      </c>
    </row>
    <row r="124" spans="1:5" s="830" customFormat="1" ht="12.75" customHeight="1">
      <c r="A124" s="847"/>
      <c r="B124" s="847"/>
      <c r="C124" s="900"/>
      <c r="D124" s="900"/>
      <c r="E124" s="900"/>
    </row>
    <row r="125" ht="17.25" customHeight="1">
      <c r="A125" s="839"/>
    </row>
    <row r="126" spans="1:5" ht="13.5" thickBot="1">
      <c r="A126" s="839"/>
      <c r="E126" s="840" t="s">
        <v>1448</v>
      </c>
    </row>
    <row r="127" spans="1:5" ht="40.5" customHeight="1" thickBot="1">
      <c r="A127" s="777" t="s">
        <v>564</v>
      </c>
      <c r="B127" s="777" t="s">
        <v>565</v>
      </c>
      <c r="C127" s="779" t="s">
        <v>307</v>
      </c>
      <c r="D127" s="779" t="s">
        <v>308</v>
      </c>
      <c r="E127" s="779" t="s">
        <v>1497</v>
      </c>
    </row>
    <row r="128" ht="11.25" customHeight="1"/>
    <row r="129" spans="1:5" ht="25.5" customHeight="1">
      <c r="A129" s="862" t="s">
        <v>1498</v>
      </c>
      <c r="B129" s="855" t="s">
        <v>717</v>
      </c>
      <c r="C129" s="838">
        <v>2626</v>
      </c>
      <c r="E129" s="838">
        <f>SUM(C129:D129)</f>
        <v>2626</v>
      </c>
    </row>
    <row r="130" spans="1:5" ht="24" customHeight="1">
      <c r="A130" s="860" t="s">
        <v>1499</v>
      </c>
      <c r="B130" s="907" t="s">
        <v>718</v>
      </c>
      <c r="C130" s="848">
        <v>2</v>
      </c>
      <c r="D130" s="848"/>
      <c r="E130" s="838">
        <f>SUM(C130:D130)</f>
        <v>2</v>
      </c>
    </row>
    <row r="131" ht="9" customHeight="1" thickBot="1"/>
    <row r="132" spans="1:5" s="830" customFormat="1" ht="17.25" customHeight="1" thickBot="1">
      <c r="A132" s="898" t="s">
        <v>41</v>
      </c>
      <c r="B132" s="898"/>
      <c r="C132" s="899">
        <f>SUM(C129:C131)</f>
        <v>2628</v>
      </c>
      <c r="D132" s="899">
        <f>SUM(D129:D131)</f>
        <v>0</v>
      </c>
      <c r="E132" s="899">
        <f>SUM(E129:E131)</f>
        <v>2628</v>
      </c>
    </row>
    <row r="133" ht="13.5" customHeight="1">
      <c r="A133" s="839"/>
    </row>
    <row r="134" spans="1:5" ht="13.5" customHeight="1">
      <c r="A134" s="839"/>
      <c r="E134" s="753" t="s">
        <v>719</v>
      </c>
    </row>
    <row r="135" spans="1:5" ht="8.25" customHeight="1">
      <c r="A135" s="884"/>
      <c r="E135" s="792"/>
    </row>
    <row r="136" spans="1:5" ht="13.5" customHeight="1">
      <c r="A136" s="884"/>
      <c r="E136" s="753"/>
    </row>
    <row r="137" ht="6.75" customHeight="1">
      <c r="A137" s="839"/>
    </row>
    <row r="138" spans="1:5" ht="15" customHeight="1" thickBot="1">
      <c r="A138" s="839"/>
      <c r="E138" s="840" t="s">
        <v>1448</v>
      </c>
    </row>
    <row r="139" spans="1:5" ht="30.75" customHeight="1" thickBot="1">
      <c r="A139" s="777" t="s">
        <v>564</v>
      </c>
      <c r="B139" s="777" t="s">
        <v>565</v>
      </c>
      <c r="C139" s="779" t="s">
        <v>307</v>
      </c>
      <c r="D139" s="779" t="s">
        <v>308</v>
      </c>
      <c r="E139" s="779" t="s">
        <v>1497</v>
      </c>
    </row>
    <row r="140" ht="9" customHeight="1"/>
    <row r="141" spans="1:5" ht="13.5" customHeight="1">
      <c r="A141" s="860" t="s">
        <v>1498</v>
      </c>
      <c r="B141" s="26" t="s">
        <v>720</v>
      </c>
      <c r="C141" s="848">
        <v>2090</v>
      </c>
      <c r="D141" s="848"/>
      <c r="E141" s="848">
        <f aca="true" t="shared" si="2" ref="E141:E146">SUM(C141:D141)</f>
        <v>2090</v>
      </c>
    </row>
    <row r="142" spans="1:5" ht="13.5" customHeight="1">
      <c r="A142" s="860" t="s">
        <v>1499</v>
      </c>
      <c r="B142" s="26" t="s">
        <v>721</v>
      </c>
      <c r="C142" s="848">
        <v>16530</v>
      </c>
      <c r="D142" s="848"/>
      <c r="E142" s="848">
        <f t="shared" si="2"/>
        <v>16530</v>
      </c>
    </row>
    <row r="143" spans="1:5" ht="13.5" customHeight="1">
      <c r="A143" s="860" t="s">
        <v>1500</v>
      </c>
      <c r="B143" s="26" t="s">
        <v>722</v>
      </c>
      <c r="C143" s="848">
        <v>7000</v>
      </c>
      <c r="D143" s="848"/>
      <c r="E143" s="848">
        <f t="shared" si="2"/>
        <v>7000</v>
      </c>
    </row>
    <row r="144" spans="1:5" ht="13.5" customHeight="1">
      <c r="A144" s="860" t="s">
        <v>1504</v>
      </c>
      <c r="B144" s="26" t="s">
        <v>723</v>
      </c>
      <c r="C144" s="848">
        <v>6291</v>
      </c>
      <c r="D144" s="848"/>
      <c r="E144" s="848">
        <f t="shared" si="2"/>
        <v>6291</v>
      </c>
    </row>
    <row r="145" spans="1:5" ht="13.5" customHeight="1">
      <c r="A145" s="860" t="s">
        <v>1506</v>
      </c>
      <c r="B145" s="26" t="s">
        <v>724</v>
      </c>
      <c r="C145" s="848">
        <v>15004</v>
      </c>
      <c r="D145" s="848"/>
      <c r="E145" s="848">
        <f t="shared" si="2"/>
        <v>15004</v>
      </c>
    </row>
    <row r="146" spans="1:5" ht="13.5" customHeight="1">
      <c r="A146" s="860" t="s">
        <v>1507</v>
      </c>
      <c r="B146" s="26" t="s">
        <v>725</v>
      </c>
      <c r="C146" s="848">
        <v>55629</v>
      </c>
      <c r="D146" s="848"/>
      <c r="E146" s="848">
        <f t="shared" si="2"/>
        <v>55629</v>
      </c>
    </row>
    <row r="147" ht="4.5" customHeight="1" thickBot="1"/>
    <row r="148" spans="1:5" s="830" customFormat="1" ht="14.25" customHeight="1" thickBot="1">
      <c r="A148" s="898" t="s">
        <v>41</v>
      </c>
      <c r="B148" s="898"/>
      <c r="C148" s="899">
        <f>SUM(C141:C146)</f>
        <v>102544</v>
      </c>
      <c r="D148" s="899">
        <f>SUM(D141:D143)</f>
        <v>0</v>
      </c>
      <c r="E148" s="899">
        <f>SUM(E141:E146)</f>
        <v>102544</v>
      </c>
    </row>
    <row r="149" ht="6.75" customHeight="1">
      <c r="A149" s="839"/>
    </row>
    <row r="150" ht="12.75">
      <c r="A150" s="912" t="s">
        <v>726</v>
      </c>
    </row>
  </sheetData>
  <mergeCells count="10">
    <mergeCell ref="A132:B132"/>
    <mergeCell ref="A148:B148"/>
    <mergeCell ref="A14:B14"/>
    <mergeCell ref="A82:B82"/>
    <mergeCell ref="A111:B111"/>
    <mergeCell ref="A29:B29"/>
    <mergeCell ref="A94:B94"/>
    <mergeCell ref="A39:B39"/>
    <mergeCell ref="A49:B49"/>
    <mergeCell ref="A121:B121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4"/>
  <sheetViews>
    <sheetView showGridLines="0" workbookViewId="0" topLeftCell="A1">
      <selection activeCell="A43" sqref="A43"/>
    </sheetView>
  </sheetViews>
  <sheetFormatPr defaultColWidth="9.140625" defaultRowHeight="12.75"/>
  <cols>
    <col min="1" max="1" width="4.8515625" style="12" customWidth="1"/>
    <col min="2" max="2" width="59.28125" style="1" customWidth="1"/>
    <col min="3" max="3" width="14.140625" style="1" customWidth="1"/>
    <col min="4" max="4" width="12.28125" style="1" customWidth="1"/>
    <col min="5" max="5" width="11.00390625" style="10" customWidth="1"/>
    <col min="6" max="16384" width="9.140625" style="1" customWidth="1"/>
  </cols>
  <sheetData>
    <row r="1" spans="1:5" ht="15" customHeight="1">
      <c r="A1" s="1" t="s">
        <v>1447</v>
      </c>
      <c r="E1" s="6" t="s">
        <v>50</v>
      </c>
    </row>
    <row r="2" ht="37.5" customHeight="1">
      <c r="A2" s="11"/>
    </row>
    <row r="3" ht="30" customHeight="1"/>
    <row r="4" ht="15" customHeight="1" thickBot="1"/>
    <row r="5" spans="1:5" ht="66" customHeight="1" thickBot="1">
      <c r="A5" s="22" t="s">
        <v>1496</v>
      </c>
      <c r="B5" s="21" t="s">
        <v>1543</v>
      </c>
      <c r="C5" s="23" t="s">
        <v>9</v>
      </c>
      <c r="D5" s="23" t="s">
        <v>10</v>
      </c>
      <c r="E5" s="20" t="s">
        <v>11</v>
      </c>
    </row>
    <row r="6" spans="1:5" ht="9" customHeight="1">
      <c r="A6" s="13"/>
      <c r="B6" s="13"/>
      <c r="C6" s="13"/>
      <c r="D6" s="13"/>
      <c r="E6" s="14"/>
    </row>
    <row r="7" spans="1:5" s="25" customFormat="1" ht="15" customHeight="1">
      <c r="A7" s="24" t="s">
        <v>1498</v>
      </c>
      <c r="B7" s="93" t="s">
        <v>1446</v>
      </c>
      <c r="C7" s="25">
        <v>110</v>
      </c>
      <c r="E7" s="15">
        <v>60</v>
      </c>
    </row>
    <row r="8" spans="1:5" s="25" customFormat="1" ht="15" customHeight="1">
      <c r="A8" s="24" t="s">
        <v>1499</v>
      </c>
      <c r="B8" s="93" t="s">
        <v>2</v>
      </c>
      <c r="C8" s="25">
        <v>171</v>
      </c>
      <c r="D8" s="25">
        <v>171</v>
      </c>
      <c r="E8" s="15">
        <v>168</v>
      </c>
    </row>
    <row r="9" spans="1:5" s="25" customFormat="1" ht="15" customHeight="1">
      <c r="A9" s="24" t="s">
        <v>1500</v>
      </c>
      <c r="B9" s="93" t="s">
        <v>1453</v>
      </c>
      <c r="C9" s="25">
        <v>65</v>
      </c>
      <c r="D9" s="25">
        <v>66</v>
      </c>
      <c r="E9" s="15">
        <v>66</v>
      </c>
    </row>
    <row r="10" spans="1:5" s="25" customFormat="1" ht="15" customHeight="1">
      <c r="A10" s="24" t="s">
        <v>1501</v>
      </c>
      <c r="B10" s="93" t="s">
        <v>3</v>
      </c>
      <c r="C10" s="26">
        <v>67</v>
      </c>
      <c r="D10" s="26">
        <v>107</v>
      </c>
      <c r="E10" s="15">
        <v>84</v>
      </c>
    </row>
    <row r="11" spans="1:5" s="25" customFormat="1" ht="25.5">
      <c r="A11" s="24" t="s">
        <v>1502</v>
      </c>
      <c r="B11" s="93" t="s">
        <v>4</v>
      </c>
      <c r="C11" s="26">
        <v>131</v>
      </c>
      <c r="D11" s="26">
        <v>228</v>
      </c>
      <c r="E11" s="15">
        <v>172</v>
      </c>
    </row>
    <row r="12" spans="1:5" s="25" customFormat="1" ht="15" customHeight="1">
      <c r="A12" s="24" t="s">
        <v>1503</v>
      </c>
      <c r="B12" s="93" t="s">
        <v>1530</v>
      </c>
      <c r="C12" s="26">
        <v>97</v>
      </c>
      <c r="D12" s="26">
        <v>100</v>
      </c>
      <c r="E12" s="15">
        <v>100</v>
      </c>
    </row>
    <row r="13" spans="1:5" s="25" customFormat="1" ht="15" customHeight="1">
      <c r="A13" s="24" t="s">
        <v>1504</v>
      </c>
      <c r="B13" s="93" t="s">
        <v>1454</v>
      </c>
      <c r="C13" s="26">
        <v>85</v>
      </c>
      <c r="D13" s="26">
        <v>85</v>
      </c>
      <c r="E13" s="15">
        <v>85</v>
      </c>
    </row>
    <row r="14" spans="1:5" s="25" customFormat="1" ht="15" customHeight="1">
      <c r="A14" s="24" t="s">
        <v>1505</v>
      </c>
      <c r="B14" s="93" t="s">
        <v>1531</v>
      </c>
      <c r="C14" s="26">
        <v>75</v>
      </c>
      <c r="D14" s="26">
        <v>75</v>
      </c>
      <c r="E14" s="15">
        <v>75</v>
      </c>
    </row>
    <row r="15" spans="1:5" s="25" customFormat="1" ht="15" customHeight="1">
      <c r="A15" s="24" t="s">
        <v>1506</v>
      </c>
      <c r="B15" s="93" t="s">
        <v>1455</v>
      </c>
      <c r="C15" s="26">
        <v>99</v>
      </c>
      <c r="D15" s="26">
        <v>95</v>
      </c>
      <c r="E15" s="15">
        <v>97</v>
      </c>
    </row>
    <row r="16" spans="1:5" s="25" customFormat="1" ht="15" customHeight="1">
      <c r="A16" s="24" t="s">
        <v>1507</v>
      </c>
      <c r="B16" s="93" t="s">
        <v>5</v>
      </c>
      <c r="C16" s="26">
        <v>42</v>
      </c>
      <c r="D16" s="26">
        <v>67</v>
      </c>
      <c r="E16" s="15">
        <v>52</v>
      </c>
    </row>
    <row r="17" spans="1:5" s="25" customFormat="1" ht="15" customHeight="1">
      <c r="A17" s="24" t="s">
        <v>1508</v>
      </c>
      <c r="B17" s="93" t="s">
        <v>1456</v>
      </c>
      <c r="C17" s="26">
        <v>39</v>
      </c>
      <c r="D17" s="26"/>
      <c r="E17" s="15">
        <v>23</v>
      </c>
    </row>
    <row r="18" spans="1:5" s="25" customFormat="1" ht="15" customHeight="1">
      <c r="A18" s="24" t="s">
        <v>1509</v>
      </c>
      <c r="B18" s="93" t="s">
        <v>1457</v>
      </c>
      <c r="C18" s="26">
        <v>81</v>
      </c>
      <c r="D18" s="26">
        <v>81</v>
      </c>
      <c r="E18" s="15">
        <v>80</v>
      </c>
    </row>
    <row r="19" spans="1:5" s="25" customFormat="1" ht="15" customHeight="1">
      <c r="A19" s="24" t="s">
        <v>1510</v>
      </c>
      <c r="B19" s="93" t="s">
        <v>1458</v>
      </c>
      <c r="C19" s="26">
        <v>48</v>
      </c>
      <c r="D19" s="26">
        <v>48</v>
      </c>
      <c r="E19" s="15">
        <v>45</v>
      </c>
    </row>
    <row r="20" spans="1:5" s="25" customFormat="1" ht="15" customHeight="1">
      <c r="A20" s="24" t="s">
        <v>1511</v>
      </c>
      <c r="B20" s="93" t="s">
        <v>1459</v>
      </c>
      <c r="C20" s="26">
        <v>46</v>
      </c>
      <c r="D20" s="26">
        <v>46</v>
      </c>
      <c r="E20" s="15">
        <v>46</v>
      </c>
    </row>
    <row r="21" spans="1:5" s="25" customFormat="1" ht="15" customHeight="1">
      <c r="A21" s="24" t="s">
        <v>1512</v>
      </c>
      <c r="B21" s="93" t="s">
        <v>1460</v>
      </c>
      <c r="C21" s="26">
        <v>67</v>
      </c>
      <c r="D21" s="26">
        <v>66</v>
      </c>
      <c r="E21" s="15">
        <v>66</v>
      </c>
    </row>
    <row r="22" spans="1:5" s="25" customFormat="1" ht="15" customHeight="1">
      <c r="A22" s="24" t="s">
        <v>1513</v>
      </c>
      <c r="B22" s="93" t="s">
        <v>1532</v>
      </c>
      <c r="C22" s="26">
        <v>49</v>
      </c>
      <c r="D22" s="26"/>
      <c r="E22" s="15">
        <v>27</v>
      </c>
    </row>
    <row r="23" spans="1:5" s="25" customFormat="1" ht="15" customHeight="1">
      <c r="A23" s="24" t="s">
        <v>1514</v>
      </c>
      <c r="B23" s="93" t="s">
        <v>1444</v>
      </c>
      <c r="C23" s="26">
        <v>40</v>
      </c>
      <c r="D23" s="26">
        <v>40</v>
      </c>
      <c r="E23" s="15">
        <v>40</v>
      </c>
    </row>
    <row r="24" spans="1:5" s="25" customFormat="1" ht="15" customHeight="1">
      <c r="A24" s="24" t="s">
        <v>1515</v>
      </c>
      <c r="B24" s="93" t="s">
        <v>1461</v>
      </c>
      <c r="C24" s="26">
        <v>377</v>
      </c>
      <c r="D24" s="26">
        <v>355</v>
      </c>
      <c r="E24" s="15">
        <v>376</v>
      </c>
    </row>
    <row r="25" spans="1:5" s="25" customFormat="1" ht="15" customHeight="1">
      <c r="A25" s="24" t="s">
        <v>1516</v>
      </c>
      <c r="B25" s="93" t="s">
        <v>1481</v>
      </c>
      <c r="C25" s="26">
        <v>20</v>
      </c>
      <c r="D25" s="26">
        <v>20</v>
      </c>
      <c r="E25" s="15">
        <v>20</v>
      </c>
    </row>
    <row r="26" spans="1:5" s="25" customFormat="1" ht="15" customHeight="1">
      <c r="A26" s="24" t="s">
        <v>1517</v>
      </c>
      <c r="B26" s="93" t="s">
        <v>1478</v>
      </c>
      <c r="C26" s="25">
        <v>50</v>
      </c>
      <c r="D26" s="26">
        <v>50</v>
      </c>
      <c r="E26" s="15">
        <v>50</v>
      </c>
    </row>
    <row r="27" spans="1:5" s="25" customFormat="1" ht="15" customHeight="1">
      <c r="A27" s="24" t="s">
        <v>1518</v>
      </c>
      <c r="B27" s="93" t="s">
        <v>1521</v>
      </c>
      <c r="C27" s="25">
        <v>162</v>
      </c>
      <c r="D27" s="26">
        <v>159</v>
      </c>
      <c r="E27" s="15">
        <v>159</v>
      </c>
    </row>
    <row r="28" spans="1:5" s="25" customFormat="1" ht="15" customHeight="1">
      <c r="A28" s="24" t="s">
        <v>1519</v>
      </c>
      <c r="B28" s="93" t="s">
        <v>1482</v>
      </c>
      <c r="C28" s="25">
        <v>111</v>
      </c>
      <c r="D28" s="26">
        <v>114</v>
      </c>
      <c r="E28" s="15">
        <v>113</v>
      </c>
    </row>
    <row r="29" spans="1:5" s="25" customFormat="1" ht="15" customHeight="1">
      <c r="A29" s="24" t="s">
        <v>1520</v>
      </c>
      <c r="B29" s="93" t="s">
        <v>1476</v>
      </c>
      <c r="C29" s="25">
        <v>32</v>
      </c>
      <c r="D29" s="26">
        <v>32</v>
      </c>
      <c r="E29" s="15">
        <v>33</v>
      </c>
    </row>
    <row r="30" spans="1:5" s="25" customFormat="1" ht="15" customHeight="1">
      <c r="A30" s="24" t="s">
        <v>1522</v>
      </c>
      <c r="B30" s="93" t="s">
        <v>1477</v>
      </c>
      <c r="C30" s="25">
        <v>95</v>
      </c>
      <c r="D30" s="26">
        <v>95</v>
      </c>
      <c r="E30" s="15">
        <v>93</v>
      </c>
    </row>
    <row r="31" spans="1:5" s="25" customFormat="1" ht="15" customHeight="1">
      <c r="A31" s="24" t="s">
        <v>1523</v>
      </c>
      <c r="B31" s="93" t="s">
        <v>6</v>
      </c>
      <c r="C31" s="25">
        <v>5</v>
      </c>
      <c r="D31" s="26">
        <v>5</v>
      </c>
      <c r="E31" s="15">
        <v>4</v>
      </c>
    </row>
    <row r="32" spans="1:5" s="25" customFormat="1" ht="15" customHeight="1">
      <c r="A32" s="24" t="s">
        <v>1524</v>
      </c>
      <c r="B32" s="93" t="s">
        <v>1490</v>
      </c>
      <c r="C32" s="25">
        <v>3</v>
      </c>
      <c r="D32" s="26">
        <v>4</v>
      </c>
      <c r="E32" s="15">
        <v>4</v>
      </c>
    </row>
    <row r="33" ht="13.5" thickBot="1"/>
    <row r="34" spans="1:5" ht="13.5" customHeight="1" thickBot="1">
      <c r="A34" s="16" t="s">
        <v>1526</v>
      </c>
      <c r="B34" s="17"/>
      <c r="C34" s="18">
        <f>SUM(C7:C33)</f>
        <v>2167</v>
      </c>
      <c r="D34" s="18">
        <f>SUM(D7:D33)</f>
        <v>2109</v>
      </c>
      <c r="E34" s="18">
        <f>SUM(E7:E33)</f>
        <v>2138</v>
      </c>
    </row>
    <row r="36" spans="1:5" s="25" customFormat="1" ht="14.25" customHeight="1">
      <c r="A36" s="24" t="s">
        <v>51</v>
      </c>
      <c r="B36" s="25" t="s">
        <v>1527</v>
      </c>
      <c r="C36" s="25">
        <f>SUM(C38:C41)</f>
        <v>269</v>
      </c>
      <c r="D36" s="25">
        <f>SUM(D38:D41)</f>
        <v>269</v>
      </c>
      <c r="E36" s="25">
        <f>SUM(E38:E41)</f>
        <v>313</v>
      </c>
    </row>
    <row r="37" spans="1:5" s="25" customFormat="1" ht="14.25" customHeight="1">
      <c r="A37" s="24"/>
      <c r="B37" s="25" t="s">
        <v>1492</v>
      </c>
      <c r="E37" s="15"/>
    </row>
    <row r="38" spans="1:5" s="25" customFormat="1" ht="14.25" customHeight="1">
      <c r="A38" s="24"/>
      <c r="B38" s="25" t="s">
        <v>1493</v>
      </c>
      <c r="C38" s="25">
        <v>213</v>
      </c>
      <c r="D38" s="25">
        <v>248</v>
      </c>
      <c r="E38" s="15">
        <v>240</v>
      </c>
    </row>
    <row r="39" spans="1:5" s="25" customFormat="1" ht="14.25" customHeight="1">
      <c r="A39" s="24"/>
      <c r="B39" s="25" t="s">
        <v>1494</v>
      </c>
      <c r="C39" s="25">
        <v>53</v>
      </c>
      <c r="D39" s="25">
        <v>18</v>
      </c>
      <c r="E39" s="15">
        <v>16</v>
      </c>
    </row>
    <row r="40" spans="1:5" s="25" customFormat="1" ht="14.25" customHeight="1">
      <c r="A40" s="24"/>
      <c r="B40" s="25" t="s">
        <v>1495</v>
      </c>
      <c r="C40" s="25">
        <v>3</v>
      </c>
      <c r="D40" s="25">
        <v>3</v>
      </c>
      <c r="E40" s="15">
        <v>3</v>
      </c>
    </row>
    <row r="41" spans="1:5" s="25" customFormat="1" ht="14.25" customHeight="1">
      <c r="A41" s="24"/>
      <c r="B41" s="25" t="s">
        <v>14</v>
      </c>
      <c r="E41" s="15">
        <v>54</v>
      </c>
    </row>
    <row r="42" spans="1:5" s="25" customFormat="1" ht="14.25" customHeight="1">
      <c r="A42" s="24" t="s">
        <v>1525</v>
      </c>
      <c r="B42" s="25" t="s">
        <v>1528</v>
      </c>
      <c r="C42" s="25">
        <v>1</v>
      </c>
      <c r="D42" s="25">
        <v>1</v>
      </c>
      <c r="E42" s="15">
        <v>1</v>
      </c>
    </row>
    <row r="43" ht="13.5" thickBot="1"/>
    <row r="44" spans="1:5" ht="14.25" customHeight="1" thickBot="1">
      <c r="A44" s="16" t="s">
        <v>1529</v>
      </c>
      <c r="B44" s="17"/>
      <c r="C44" s="18">
        <f>C34+C36+C42</f>
        <v>2437</v>
      </c>
      <c r="D44" s="18">
        <f>D34+D36+D42</f>
        <v>2379</v>
      </c>
      <c r="E44" s="18">
        <f>E34+E36+E42</f>
        <v>2452</v>
      </c>
    </row>
  </sheetData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0"/>
  <sheetViews>
    <sheetView showGridLines="0" workbookViewId="0" topLeftCell="A1">
      <selection activeCell="B5" sqref="B5"/>
    </sheetView>
  </sheetViews>
  <sheetFormatPr defaultColWidth="9.140625" defaultRowHeight="12.75"/>
  <cols>
    <col min="1" max="1" width="5.421875" style="12" customWidth="1"/>
    <col min="2" max="2" width="54.8515625" style="1" customWidth="1"/>
    <col min="3" max="3" width="13.8515625" style="1" customWidth="1"/>
    <col min="4" max="4" width="12.140625" style="1" customWidth="1"/>
    <col min="5" max="5" width="12.7109375" style="10" customWidth="1"/>
    <col min="6" max="16384" width="9.140625" style="1" customWidth="1"/>
  </cols>
  <sheetData>
    <row r="1" spans="1:5" ht="12.75">
      <c r="A1" s="1" t="s">
        <v>1447</v>
      </c>
      <c r="E1" s="6" t="s">
        <v>52</v>
      </c>
    </row>
    <row r="2" spans="1:5" ht="45" customHeight="1">
      <c r="A2" s="9"/>
      <c r="E2" s="1"/>
    </row>
    <row r="3" ht="19.5" customHeight="1">
      <c r="A3" s="9"/>
    </row>
    <row r="4" ht="20.25" customHeight="1" thickBot="1"/>
    <row r="5" spans="1:5" ht="60.75" customHeight="1" thickBot="1">
      <c r="A5" s="22" t="s">
        <v>1496</v>
      </c>
      <c r="B5" s="21" t="s">
        <v>1543</v>
      </c>
      <c r="C5" s="23" t="s">
        <v>9</v>
      </c>
      <c r="D5" s="23" t="s">
        <v>10</v>
      </c>
      <c r="E5" s="20" t="s">
        <v>11</v>
      </c>
    </row>
    <row r="6" spans="1:5" ht="15" customHeight="1">
      <c r="A6" s="13"/>
      <c r="B6" s="13"/>
      <c r="C6" s="13"/>
      <c r="D6" s="13"/>
      <c r="E6" s="14"/>
    </row>
    <row r="7" spans="1:5" s="25" customFormat="1" ht="18" customHeight="1">
      <c r="A7" s="24" t="s">
        <v>1498</v>
      </c>
      <c r="B7" s="25" t="s">
        <v>1462</v>
      </c>
      <c r="C7" s="25">
        <v>14</v>
      </c>
      <c r="D7" s="25">
        <v>14</v>
      </c>
      <c r="E7" s="15">
        <v>13</v>
      </c>
    </row>
    <row r="8" spans="1:5" s="25" customFormat="1" ht="18" customHeight="1">
      <c r="A8" s="24" t="s">
        <v>1499</v>
      </c>
      <c r="B8" s="25" t="s">
        <v>1463</v>
      </c>
      <c r="C8" s="25">
        <v>19</v>
      </c>
      <c r="D8" s="25">
        <v>17</v>
      </c>
      <c r="E8" s="15">
        <v>20</v>
      </c>
    </row>
    <row r="9" spans="1:5" s="25" customFormat="1" ht="18" customHeight="1">
      <c r="A9" s="24" t="s">
        <v>1500</v>
      </c>
      <c r="B9" s="25" t="s">
        <v>1464</v>
      </c>
      <c r="C9" s="25">
        <v>28</v>
      </c>
      <c r="D9" s="25">
        <v>24</v>
      </c>
      <c r="E9" s="15">
        <v>28</v>
      </c>
    </row>
    <row r="10" spans="1:5" s="25" customFormat="1" ht="18" customHeight="1">
      <c r="A10" s="24" t="s">
        <v>1501</v>
      </c>
      <c r="B10" s="25" t="s">
        <v>1465</v>
      </c>
      <c r="C10" s="26">
        <v>15</v>
      </c>
      <c r="D10" s="26">
        <v>11</v>
      </c>
      <c r="E10" s="15">
        <v>15</v>
      </c>
    </row>
    <row r="11" spans="1:5" s="25" customFormat="1" ht="18" customHeight="1">
      <c r="A11" s="24" t="s">
        <v>1502</v>
      </c>
      <c r="B11" s="25" t="s">
        <v>1466</v>
      </c>
      <c r="C11" s="26">
        <v>14</v>
      </c>
      <c r="D11" s="26">
        <v>14</v>
      </c>
      <c r="E11" s="15">
        <v>14</v>
      </c>
    </row>
    <row r="12" spans="1:5" s="25" customFormat="1" ht="18" customHeight="1">
      <c r="A12" s="24" t="s">
        <v>1503</v>
      </c>
      <c r="B12" s="25" t="s">
        <v>1467</v>
      </c>
      <c r="C12" s="26">
        <v>17</v>
      </c>
      <c r="D12" s="26">
        <v>16</v>
      </c>
      <c r="E12" s="15">
        <v>17</v>
      </c>
    </row>
    <row r="13" spans="1:5" s="25" customFormat="1" ht="18" customHeight="1">
      <c r="A13" s="24" t="s">
        <v>1504</v>
      </c>
      <c r="B13" s="25" t="s">
        <v>1468</v>
      </c>
      <c r="C13" s="26">
        <v>21</v>
      </c>
      <c r="D13" s="26">
        <v>19</v>
      </c>
      <c r="E13" s="15">
        <v>21</v>
      </c>
    </row>
    <row r="14" spans="1:5" s="25" customFormat="1" ht="18" customHeight="1">
      <c r="A14" s="24" t="s">
        <v>1505</v>
      </c>
      <c r="B14" s="25" t="s">
        <v>1469</v>
      </c>
      <c r="C14" s="26">
        <v>11</v>
      </c>
      <c r="D14" s="26">
        <v>11</v>
      </c>
      <c r="E14" s="15">
        <v>11</v>
      </c>
    </row>
    <row r="15" spans="1:5" s="25" customFormat="1" ht="18" customHeight="1">
      <c r="A15" s="24" t="s">
        <v>1506</v>
      </c>
      <c r="B15" s="25" t="s">
        <v>1470</v>
      </c>
      <c r="C15" s="26">
        <v>17</v>
      </c>
      <c r="D15" s="26">
        <v>17</v>
      </c>
      <c r="E15" s="15">
        <v>18</v>
      </c>
    </row>
    <row r="16" spans="1:5" s="25" customFormat="1" ht="18" customHeight="1">
      <c r="A16" s="24" t="s">
        <v>1507</v>
      </c>
      <c r="B16" s="25" t="s">
        <v>1471</v>
      </c>
      <c r="C16" s="26">
        <v>17</v>
      </c>
      <c r="D16" s="26">
        <v>15</v>
      </c>
      <c r="E16" s="15">
        <v>17</v>
      </c>
    </row>
    <row r="17" spans="1:5" s="25" customFormat="1" ht="18" customHeight="1">
      <c r="A17" s="24" t="s">
        <v>1508</v>
      </c>
      <c r="B17" s="25" t="s">
        <v>1445</v>
      </c>
      <c r="C17" s="26">
        <v>15</v>
      </c>
      <c r="D17" s="26">
        <v>14</v>
      </c>
      <c r="E17" s="15">
        <v>15</v>
      </c>
    </row>
    <row r="18" spans="1:5" s="25" customFormat="1" ht="18" customHeight="1">
      <c r="A18" s="24" t="s">
        <v>1509</v>
      </c>
      <c r="B18" s="25" t="s">
        <v>1472</v>
      </c>
      <c r="C18" s="26">
        <v>35</v>
      </c>
      <c r="D18" s="26">
        <v>33</v>
      </c>
      <c r="E18" s="15">
        <v>35</v>
      </c>
    </row>
    <row r="19" spans="1:5" s="25" customFormat="1" ht="18" customHeight="1">
      <c r="A19" s="24" t="s">
        <v>1510</v>
      </c>
      <c r="B19" s="25" t="s">
        <v>1473</v>
      </c>
      <c r="C19" s="26">
        <v>16</v>
      </c>
      <c r="D19" s="26">
        <v>11</v>
      </c>
      <c r="E19" s="15">
        <v>16</v>
      </c>
    </row>
    <row r="20" spans="1:5" s="25" customFormat="1" ht="18" customHeight="1">
      <c r="A20" s="24" t="s">
        <v>1511</v>
      </c>
      <c r="B20" s="25" t="s">
        <v>1480</v>
      </c>
      <c r="C20" s="26">
        <v>14</v>
      </c>
      <c r="D20" s="26">
        <v>14</v>
      </c>
      <c r="E20" s="15">
        <v>14</v>
      </c>
    </row>
    <row r="21" spans="1:5" s="25" customFormat="1" ht="18" customHeight="1">
      <c r="A21" s="24" t="s">
        <v>1512</v>
      </c>
      <c r="B21" s="25" t="s">
        <v>1443</v>
      </c>
      <c r="C21" s="26">
        <v>33</v>
      </c>
      <c r="D21" s="26">
        <v>32</v>
      </c>
      <c r="E21" s="15">
        <v>33</v>
      </c>
    </row>
    <row r="22" spans="1:5" s="25" customFormat="1" ht="18" customHeight="1">
      <c r="A22" s="24" t="s">
        <v>1513</v>
      </c>
      <c r="B22" s="25" t="s">
        <v>1474</v>
      </c>
      <c r="C22" s="26">
        <v>14</v>
      </c>
      <c r="D22" s="26">
        <v>14</v>
      </c>
      <c r="E22" s="15">
        <v>14</v>
      </c>
    </row>
    <row r="23" spans="1:5" s="25" customFormat="1" ht="18" customHeight="1">
      <c r="A23" s="24" t="s">
        <v>1514</v>
      </c>
      <c r="B23" s="25" t="s">
        <v>1475</v>
      </c>
      <c r="C23" s="26">
        <v>18</v>
      </c>
      <c r="D23" s="26">
        <v>13</v>
      </c>
      <c r="E23" s="15">
        <v>16</v>
      </c>
    </row>
    <row r="24" spans="1:5" s="25" customFormat="1" ht="18" customHeight="1">
      <c r="A24" s="24" t="s">
        <v>1515</v>
      </c>
      <c r="B24" s="25" t="s">
        <v>7</v>
      </c>
      <c r="C24" s="26">
        <v>9</v>
      </c>
      <c r="D24" s="26">
        <v>19</v>
      </c>
      <c r="E24" s="15">
        <v>10</v>
      </c>
    </row>
    <row r="25" spans="1:5" s="25" customFormat="1" ht="18" customHeight="1">
      <c r="A25" s="24" t="s">
        <v>1516</v>
      </c>
      <c r="B25" s="25" t="s">
        <v>1461</v>
      </c>
      <c r="C25" s="25">
        <v>50</v>
      </c>
      <c r="D25" s="26">
        <v>47</v>
      </c>
      <c r="E25" s="15">
        <v>49</v>
      </c>
    </row>
    <row r="26" ht="13.5" thickBot="1"/>
    <row r="27" spans="1:5" ht="18" customHeight="1" thickBot="1">
      <c r="A27" s="16" t="s">
        <v>1497</v>
      </c>
      <c r="B27" s="17"/>
      <c r="C27" s="19">
        <f>SUM(C7:C25)</f>
        <v>377</v>
      </c>
      <c r="D27" s="19">
        <f>SUM(D7:D25)</f>
        <v>355</v>
      </c>
      <c r="E27" s="19">
        <f>SUM(E7:E25)</f>
        <v>376</v>
      </c>
    </row>
    <row r="31" ht="30.75" customHeight="1"/>
    <row r="33" ht="13.5" thickBot="1"/>
    <row r="34" spans="1:5" ht="60.75" customHeight="1" thickBot="1">
      <c r="A34" s="22" t="s">
        <v>1496</v>
      </c>
      <c r="B34" s="21" t="s">
        <v>1543</v>
      </c>
      <c r="C34" s="23" t="s">
        <v>9</v>
      </c>
      <c r="D34" s="23" t="s">
        <v>10</v>
      </c>
      <c r="E34" s="20" t="s">
        <v>11</v>
      </c>
    </row>
    <row r="35" ht="18" customHeight="1"/>
    <row r="36" spans="1:5" s="25" customFormat="1" ht="18" customHeight="1">
      <c r="A36" s="24" t="s">
        <v>1498</v>
      </c>
      <c r="B36" s="25" t="s">
        <v>1479</v>
      </c>
      <c r="C36" s="25">
        <v>65</v>
      </c>
      <c r="D36" s="25">
        <v>68</v>
      </c>
      <c r="E36" s="15">
        <v>68</v>
      </c>
    </row>
    <row r="37" spans="1:5" s="25" customFormat="1" ht="18" customHeight="1">
      <c r="A37" s="24" t="s">
        <v>1499</v>
      </c>
      <c r="B37" s="25" t="s">
        <v>1491</v>
      </c>
      <c r="C37" s="25">
        <v>2</v>
      </c>
      <c r="D37" s="25">
        <v>2</v>
      </c>
      <c r="E37" s="15">
        <v>2</v>
      </c>
    </row>
    <row r="38" spans="1:5" s="25" customFormat="1" ht="18" customHeight="1">
      <c r="A38" s="24" t="s">
        <v>1500</v>
      </c>
      <c r="B38" s="25" t="s">
        <v>8</v>
      </c>
      <c r="D38" s="25">
        <v>37</v>
      </c>
      <c r="E38" s="15">
        <v>14</v>
      </c>
    </row>
    <row r="39" ht="18" customHeight="1" thickBot="1"/>
    <row r="40" spans="1:5" ht="18" customHeight="1" thickBot="1">
      <c r="A40" s="16" t="s">
        <v>1497</v>
      </c>
      <c r="B40" s="17"/>
      <c r="C40" s="19">
        <f>SUM(C36:C39)</f>
        <v>67</v>
      </c>
      <c r="D40" s="19">
        <f>SUM(D36:D39)</f>
        <v>107</v>
      </c>
      <c r="E40" s="19">
        <f>SUM(E36:E39)</f>
        <v>84</v>
      </c>
    </row>
  </sheetData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I2" sqref="I2"/>
    </sheetView>
  </sheetViews>
  <sheetFormatPr defaultColWidth="9.140625" defaultRowHeight="12.75"/>
  <cols>
    <col min="1" max="1" width="27.7109375" style="98" customWidth="1"/>
    <col min="2" max="2" width="4.421875" style="98" customWidth="1"/>
    <col min="3" max="3" width="9.8515625" style="98" customWidth="1"/>
    <col min="4" max="4" width="9.28125" style="98" customWidth="1"/>
    <col min="5" max="5" width="12.57421875" style="98" customWidth="1"/>
    <col min="6" max="6" width="5.57421875" style="98" customWidth="1"/>
    <col min="7" max="7" width="10.28125" style="98" customWidth="1"/>
    <col min="8" max="8" width="5.421875" style="98" customWidth="1"/>
    <col min="9" max="9" width="11.140625" style="98" customWidth="1"/>
    <col min="10" max="16384" width="9.140625" style="98" customWidth="1"/>
  </cols>
  <sheetData>
    <row r="1" spans="1:10" s="9" customFormat="1" ht="15.75">
      <c r="A1" s="1" t="s">
        <v>1447</v>
      </c>
      <c r="B1" s="94"/>
      <c r="D1" s="95"/>
      <c r="H1" s="96"/>
      <c r="I1" s="97" t="s">
        <v>53</v>
      </c>
      <c r="J1" s="96"/>
    </row>
    <row r="2" ht="28.5" customHeight="1"/>
    <row r="3" spans="1:9" ht="18.75">
      <c r="A3" s="711" t="s">
        <v>1552</v>
      </c>
      <c r="B3" s="711"/>
      <c r="C3" s="711"/>
      <c r="D3" s="711"/>
      <c r="E3" s="711"/>
      <c r="F3" s="711"/>
      <c r="G3" s="711"/>
      <c r="H3" s="711"/>
      <c r="I3" s="711"/>
    </row>
    <row r="5" ht="13.5" thickBot="1">
      <c r="I5" s="98" t="s">
        <v>1448</v>
      </c>
    </row>
    <row r="6" spans="1:9" ht="16.5" thickBot="1">
      <c r="A6" s="712" t="s">
        <v>1543</v>
      </c>
      <c r="B6" s="715" t="s">
        <v>24</v>
      </c>
      <c r="C6" s="716"/>
      <c r="D6" s="715" t="s">
        <v>15</v>
      </c>
      <c r="E6" s="716"/>
      <c r="F6" s="719" t="s">
        <v>16</v>
      </c>
      <c r="G6" s="720"/>
      <c r="H6" s="720"/>
      <c r="I6" s="721"/>
    </row>
    <row r="7" spans="1:9" ht="18" customHeight="1">
      <c r="A7" s="713"/>
      <c r="B7" s="717" t="s">
        <v>17</v>
      </c>
      <c r="C7" s="718"/>
      <c r="D7" s="717"/>
      <c r="E7" s="718"/>
      <c r="F7" s="722" t="s">
        <v>18</v>
      </c>
      <c r="G7" s="722"/>
      <c r="H7" s="722" t="s">
        <v>19</v>
      </c>
      <c r="I7" s="722"/>
    </row>
    <row r="8" spans="1:9" ht="18" customHeight="1" thickBot="1">
      <c r="A8" s="714"/>
      <c r="B8" s="99" t="s">
        <v>1533</v>
      </c>
      <c r="C8" s="100" t="s">
        <v>1534</v>
      </c>
      <c r="D8" s="101" t="s">
        <v>1533</v>
      </c>
      <c r="E8" s="100" t="s">
        <v>1534</v>
      </c>
      <c r="F8" s="99" t="s">
        <v>1533</v>
      </c>
      <c r="G8" s="100" t="s">
        <v>1534</v>
      </c>
      <c r="H8" s="99" t="s">
        <v>1533</v>
      </c>
      <c r="I8" s="100" t="s">
        <v>1534</v>
      </c>
    </row>
    <row r="9" spans="2:9" s="86" customFormat="1" ht="18" customHeight="1">
      <c r="B9" s="102"/>
      <c r="C9" s="102"/>
      <c r="D9" s="102"/>
      <c r="E9" s="102"/>
      <c r="F9" s="102"/>
      <c r="G9" s="102"/>
      <c r="H9" s="102"/>
      <c r="I9" s="102"/>
    </row>
    <row r="10" spans="1:9" s="86" customFormat="1" ht="22.5" customHeight="1">
      <c r="A10" s="86" t="s">
        <v>1536</v>
      </c>
      <c r="B10" s="103">
        <v>17</v>
      </c>
      <c r="C10" s="103">
        <v>1227.345</v>
      </c>
      <c r="D10" s="103">
        <v>3474</v>
      </c>
      <c r="E10" s="103">
        <v>148913</v>
      </c>
      <c r="F10" s="103">
        <v>24</v>
      </c>
      <c r="G10" s="103">
        <v>328</v>
      </c>
      <c r="H10" s="103">
        <v>21</v>
      </c>
      <c r="I10" s="103">
        <v>4552.154</v>
      </c>
    </row>
    <row r="11" spans="1:9" s="86" customFormat="1" ht="22.5" customHeight="1">
      <c r="A11" s="86" t="s">
        <v>1540</v>
      </c>
      <c r="B11" s="103">
        <v>17</v>
      </c>
      <c r="C11" s="103">
        <v>154.955</v>
      </c>
      <c r="D11" s="103"/>
      <c r="E11" s="103"/>
      <c r="F11" s="103">
        <v>4</v>
      </c>
      <c r="G11" s="103">
        <v>7.66</v>
      </c>
      <c r="H11" s="103">
        <v>2</v>
      </c>
      <c r="I11" s="103">
        <v>9</v>
      </c>
    </row>
    <row r="12" spans="1:9" s="86" customFormat="1" ht="22.5" customHeight="1">
      <c r="A12" s="86" t="s">
        <v>1537</v>
      </c>
      <c r="B12" s="103">
        <v>83</v>
      </c>
      <c r="C12" s="103">
        <v>353.929</v>
      </c>
      <c r="D12" s="103">
        <v>22193</v>
      </c>
      <c r="E12" s="103">
        <v>194809</v>
      </c>
      <c r="F12" s="103">
        <v>18</v>
      </c>
      <c r="G12" s="103">
        <v>39.458</v>
      </c>
      <c r="H12" s="103"/>
      <c r="I12" s="103"/>
    </row>
    <row r="13" spans="1:9" s="86" customFormat="1" ht="22.5" customHeight="1">
      <c r="A13" s="86" t="s">
        <v>1542</v>
      </c>
      <c r="B13" s="103">
        <v>2</v>
      </c>
      <c r="C13" s="103">
        <v>43.375</v>
      </c>
      <c r="D13" s="103"/>
      <c r="E13" s="103"/>
      <c r="F13" s="103">
        <v>1</v>
      </c>
      <c r="G13" s="103">
        <v>1</v>
      </c>
      <c r="H13" s="103"/>
      <c r="I13" s="103"/>
    </row>
    <row r="14" spans="1:9" s="86" customFormat="1" ht="22.5" customHeight="1">
      <c r="A14" s="86" t="s">
        <v>1541</v>
      </c>
      <c r="B14" s="103"/>
      <c r="C14" s="103"/>
      <c r="D14" s="103">
        <v>93195</v>
      </c>
      <c r="E14" s="103">
        <v>9319</v>
      </c>
      <c r="F14" s="103"/>
      <c r="G14" s="103"/>
      <c r="H14" s="103"/>
      <c r="I14" s="103"/>
    </row>
    <row r="15" spans="1:9" s="86" customFormat="1" ht="22.5" customHeight="1">
      <c r="A15" s="86" t="s">
        <v>1544</v>
      </c>
      <c r="B15" s="103">
        <v>24</v>
      </c>
      <c r="C15" s="103">
        <v>634.367</v>
      </c>
      <c r="D15" s="103"/>
      <c r="E15" s="103"/>
      <c r="F15" s="103">
        <v>18</v>
      </c>
      <c r="G15" s="103">
        <v>222.746</v>
      </c>
      <c r="H15" s="103">
        <v>4</v>
      </c>
      <c r="I15" s="103">
        <v>372.199</v>
      </c>
    </row>
    <row r="16" spans="1:9" s="86" customFormat="1" ht="22.5" customHeight="1">
      <c r="A16" s="86" t="s">
        <v>1538</v>
      </c>
      <c r="B16" s="103">
        <v>69</v>
      </c>
      <c r="C16" s="103">
        <v>2018.699</v>
      </c>
      <c r="D16" s="103"/>
      <c r="E16" s="103"/>
      <c r="F16" s="103">
        <v>25</v>
      </c>
      <c r="G16" s="103">
        <v>276.8</v>
      </c>
      <c r="H16" s="103">
        <v>15</v>
      </c>
      <c r="I16" s="103">
        <v>879.204</v>
      </c>
    </row>
    <row r="17" spans="1:9" s="86" customFormat="1" ht="22.5" customHeight="1">
      <c r="A17" s="86" t="s">
        <v>1539</v>
      </c>
      <c r="B17" s="103">
        <v>77</v>
      </c>
      <c r="C17" s="103">
        <v>2366.061</v>
      </c>
      <c r="D17" s="103"/>
      <c r="E17" s="103"/>
      <c r="F17" s="103">
        <v>55</v>
      </c>
      <c r="G17" s="103">
        <v>437.859</v>
      </c>
      <c r="H17" s="103">
        <v>23</v>
      </c>
      <c r="I17" s="103">
        <v>828.72</v>
      </c>
    </row>
    <row r="18" spans="1:9" s="86" customFormat="1" ht="18" customHeight="1" thickBot="1">
      <c r="A18" s="104"/>
      <c r="B18" s="103"/>
      <c r="C18" s="103"/>
      <c r="D18" s="103"/>
      <c r="E18" s="103"/>
      <c r="F18" s="103"/>
      <c r="G18" s="103"/>
      <c r="H18" s="103"/>
      <c r="I18" s="103"/>
    </row>
    <row r="19" spans="1:9" ht="18" customHeight="1" thickBot="1">
      <c r="A19" s="105" t="s">
        <v>20</v>
      </c>
      <c r="B19" s="106">
        <f>SUM(B10:B17)</f>
        <v>289</v>
      </c>
      <c r="C19" s="106">
        <v>6798</v>
      </c>
      <c r="D19" s="106">
        <f>SUM(D10:D18)</f>
        <v>118862</v>
      </c>
      <c r="E19" s="106">
        <f>SUM(E10:E17)</f>
        <v>353041</v>
      </c>
      <c r="F19" s="106">
        <f>SUM(F10:F17)</f>
        <v>145</v>
      </c>
      <c r="G19" s="106">
        <f>SUM(G10:G17)</f>
        <v>1313.523</v>
      </c>
      <c r="H19" s="106">
        <f>SUM(H10:H17)</f>
        <v>65</v>
      </c>
      <c r="I19" s="106">
        <f>SUM(I10:I17)</f>
        <v>6641.277</v>
      </c>
    </row>
    <row r="20" ht="21" customHeight="1"/>
    <row r="21" spans="1:5" ht="21" customHeight="1">
      <c r="A21" s="98" t="s">
        <v>21</v>
      </c>
      <c r="D21" s="98">
        <v>272</v>
      </c>
      <c r="E21" s="98">
        <v>29234</v>
      </c>
    </row>
    <row r="22" ht="21" customHeight="1" thickBot="1"/>
    <row r="23" spans="1:9" ht="13.5" thickBot="1">
      <c r="A23" s="105" t="s">
        <v>22</v>
      </c>
      <c r="B23" s="106">
        <f>SUM(B19:B21)</f>
        <v>289</v>
      </c>
      <c r="C23" s="106">
        <f aca="true" t="shared" si="0" ref="C23:I23">SUM(C19:C21)</f>
        <v>6798</v>
      </c>
      <c r="D23" s="106">
        <f t="shared" si="0"/>
        <v>119134</v>
      </c>
      <c r="E23" s="106">
        <f t="shared" si="0"/>
        <v>382275</v>
      </c>
      <c r="F23" s="106">
        <f t="shared" si="0"/>
        <v>145</v>
      </c>
      <c r="G23" s="106">
        <f t="shared" si="0"/>
        <v>1313.523</v>
      </c>
      <c r="H23" s="106">
        <f t="shared" si="0"/>
        <v>65</v>
      </c>
      <c r="I23" s="106">
        <f t="shared" si="0"/>
        <v>6641.277</v>
      </c>
    </row>
    <row r="24" spans="1:9" ht="27" customHeight="1">
      <c r="A24" s="723"/>
      <c r="B24" s="724"/>
      <c r="C24" s="724"/>
      <c r="D24" s="724"/>
      <c r="E24" s="724"/>
      <c r="F24" s="724"/>
      <c r="G24" s="724"/>
      <c r="H24" s="724"/>
      <c r="I24" s="724"/>
    </row>
    <row r="25" spans="1:9" ht="15.75">
      <c r="A25" s="107"/>
      <c r="B25" s="108"/>
      <c r="C25" s="108"/>
      <c r="D25" s="108"/>
      <c r="E25" s="108"/>
      <c r="F25" s="108"/>
      <c r="G25" s="108"/>
      <c r="H25" s="108"/>
      <c r="I25" s="108"/>
    </row>
    <row r="26" spans="1:9" s="25" customFormat="1" ht="32.25" customHeight="1">
      <c r="A26" s="725" t="s">
        <v>23</v>
      </c>
      <c r="B26" s="725"/>
      <c r="C26" s="725"/>
      <c r="D26" s="725"/>
      <c r="E26" s="725"/>
      <c r="F26" s="725"/>
      <c r="G26" s="725"/>
      <c r="H26" s="725"/>
      <c r="I26" s="725"/>
    </row>
    <row r="27" spans="1:8" s="25" customFormat="1" ht="15.75">
      <c r="A27" s="109"/>
      <c r="B27" s="110"/>
      <c r="C27" s="110"/>
      <c r="D27" s="110"/>
      <c r="E27" s="110"/>
      <c r="F27" s="110"/>
      <c r="G27" s="110"/>
      <c r="H27" s="110"/>
    </row>
    <row r="28" spans="1:9" s="25" customFormat="1" ht="37.5" customHeight="1">
      <c r="A28" s="726" t="s">
        <v>25</v>
      </c>
      <c r="B28" s="726"/>
      <c r="C28" s="726"/>
      <c r="D28" s="726"/>
      <c r="E28" s="726"/>
      <c r="F28" s="726"/>
      <c r="G28" s="726"/>
      <c r="H28" s="726"/>
      <c r="I28" s="726"/>
    </row>
    <row r="29" spans="1:9" s="25" customFormat="1" ht="15.75">
      <c r="A29" s="111"/>
      <c r="B29" s="112"/>
      <c r="C29" s="112"/>
      <c r="D29" s="112"/>
      <c r="E29" s="112"/>
      <c r="F29" s="112"/>
      <c r="G29" s="112"/>
      <c r="H29" s="112"/>
      <c r="I29" s="113"/>
    </row>
    <row r="30" spans="1:9" s="25" customFormat="1" ht="50.25" customHeight="1">
      <c r="A30" s="726" t="s">
        <v>26</v>
      </c>
      <c r="B30" s="726"/>
      <c r="C30" s="726"/>
      <c r="D30" s="726"/>
      <c r="E30" s="726"/>
      <c r="F30" s="726"/>
      <c r="G30" s="726"/>
      <c r="H30" s="726"/>
      <c r="I30" s="726"/>
    </row>
    <row r="31" s="25" customFormat="1" ht="12.75"/>
    <row r="32" s="25" customFormat="1" ht="12.75"/>
    <row r="33" s="25" customFormat="1" ht="12.75"/>
    <row r="34" s="25" customFormat="1" ht="12.75"/>
  </sheetData>
  <mergeCells count="11">
    <mergeCell ref="A24:I24"/>
    <mergeCell ref="A26:I26"/>
    <mergeCell ref="A28:I28"/>
    <mergeCell ref="A30:I30"/>
    <mergeCell ref="A3:I3"/>
    <mergeCell ref="A6:A8"/>
    <mergeCell ref="B6:C7"/>
    <mergeCell ref="D6:E7"/>
    <mergeCell ref="F6:I6"/>
    <mergeCell ref="H7:I7"/>
    <mergeCell ref="F7:G7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5"/>
  <sheetViews>
    <sheetView showGridLines="0" workbookViewId="0" topLeftCell="B25">
      <selection activeCell="J32" sqref="J32"/>
    </sheetView>
  </sheetViews>
  <sheetFormatPr defaultColWidth="9.140625" defaultRowHeight="12.75"/>
  <cols>
    <col min="1" max="1" width="22.7109375" style="1" customWidth="1"/>
    <col min="2" max="4" width="8.7109375" style="1" customWidth="1"/>
    <col min="5" max="5" width="7.57421875" style="1" customWidth="1"/>
    <col min="6" max="6" width="23.7109375" style="1" customWidth="1"/>
    <col min="7" max="7" width="8.7109375" style="1" customWidth="1"/>
    <col min="8" max="8" width="9.140625" style="1" customWidth="1"/>
    <col min="9" max="9" width="8.7109375" style="1" customWidth="1"/>
    <col min="10" max="10" width="7.28125" style="1" customWidth="1"/>
    <col min="11" max="16384" width="9.140625" style="1" customWidth="1"/>
  </cols>
  <sheetData>
    <row r="1" spans="1:10" ht="12.75">
      <c r="A1" s="3" t="s">
        <v>1447</v>
      </c>
      <c r="B1" s="2"/>
      <c r="C1" s="2"/>
      <c r="D1" s="2"/>
      <c r="E1" s="27"/>
      <c r="F1" s="3"/>
      <c r="G1" s="3"/>
      <c r="H1" s="3"/>
      <c r="I1" s="3"/>
      <c r="J1" s="6" t="s">
        <v>54</v>
      </c>
    </row>
    <row r="2" spans="1:10" ht="20.25" customHeight="1">
      <c r="A2" s="4"/>
      <c r="B2" s="2"/>
      <c r="C2" s="2"/>
      <c r="D2" s="2"/>
      <c r="E2" s="27"/>
      <c r="F2" s="3"/>
      <c r="G2" s="3"/>
      <c r="H2" s="3"/>
      <c r="I2" s="3"/>
      <c r="J2" s="28"/>
    </row>
    <row r="3" spans="1:10" ht="24" customHeight="1">
      <c r="A3" s="4"/>
      <c r="B3" s="2"/>
      <c r="C3" s="2"/>
      <c r="D3" s="2"/>
      <c r="E3" s="27"/>
      <c r="F3" s="3"/>
      <c r="G3" s="3"/>
      <c r="H3" s="3"/>
      <c r="I3" s="3"/>
      <c r="J3" s="28"/>
    </row>
    <row r="4" spans="1:10" ht="13.5" thickBot="1">
      <c r="A4" s="4"/>
      <c r="B4" s="2"/>
      <c r="C4" s="2"/>
      <c r="D4" s="2"/>
      <c r="E4" s="27"/>
      <c r="F4" s="4"/>
      <c r="G4" s="4"/>
      <c r="H4" s="4"/>
      <c r="I4" s="4"/>
      <c r="J4" s="29" t="s">
        <v>1448</v>
      </c>
    </row>
    <row r="5" spans="1:10" ht="18" customHeight="1" thickBot="1">
      <c r="A5" s="30"/>
      <c r="B5" s="31"/>
      <c r="C5" s="31"/>
      <c r="D5" s="31"/>
      <c r="E5" s="32"/>
      <c r="F5" s="30"/>
      <c r="G5" s="33"/>
      <c r="H5" s="33"/>
      <c r="I5" s="33"/>
      <c r="J5" s="34"/>
    </row>
    <row r="6" spans="1:10" s="12" customFormat="1" ht="59.25" customHeight="1" thickBot="1">
      <c r="A6" s="5" t="s">
        <v>1543</v>
      </c>
      <c r="B6" s="7" t="s">
        <v>1554</v>
      </c>
      <c r="C6" s="8" t="s">
        <v>0</v>
      </c>
      <c r="D6" s="8" t="s">
        <v>1</v>
      </c>
      <c r="E6" s="13" t="s">
        <v>1426</v>
      </c>
      <c r="F6" s="5" t="s">
        <v>1543</v>
      </c>
      <c r="G6" s="7" t="s">
        <v>1554</v>
      </c>
      <c r="H6" s="8" t="s">
        <v>0</v>
      </c>
      <c r="I6" s="8" t="s">
        <v>1</v>
      </c>
      <c r="J6" s="5" t="s">
        <v>1426</v>
      </c>
    </row>
    <row r="7" spans="1:10" ht="6.75" customHeight="1">
      <c r="A7" s="35"/>
      <c r="B7" s="36"/>
      <c r="C7" s="36"/>
      <c r="D7" s="36"/>
      <c r="E7" s="37"/>
      <c r="F7" s="38"/>
      <c r="G7" s="36"/>
      <c r="H7" s="39"/>
      <c r="I7" s="39"/>
      <c r="J7" s="40"/>
    </row>
    <row r="8" spans="1:10" ht="15" customHeight="1">
      <c r="A8" s="41" t="s">
        <v>1427</v>
      </c>
      <c r="B8" s="42">
        <v>30</v>
      </c>
      <c r="C8" s="43">
        <v>30</v>
      </c>
      <c r="D8" s="43">
        <v>30</v>
      </c>
      <c r="E8" s="49">
        <f>D8/C8*100</f>
        <v>100</v>
      </c>
      <c r="F8" s="45" t="s">
        <v>1449</v>
      </c>
      <c r="G8" s="46">
        <v>2889</v>
      </c>
      <c r="H8" s="47">
        <v>3953</v>
      </c>
      <c r="I8" s="47">
        <v>3624</v>
      </c>
      <c r="J8" s="48">
        <f>I8/H8*100</f>
        <v>91.6772071844169</v>
      </c>
    </row>
    <row r="9" spans="1:10" ht="24" customHeight="1">
      <c r="A9" s="41" t="s">
        <v>1428</v>
      </c>
      <c r="B9" s="42"/>
      <c r="C9" s="42">
        <v>800</v>
      </c>
      <c r="D9" s="42">
        <v>800</v>
      </c>
      <c r="E9" s="49">
        <f>D9/C9*100</f>
        <v>100</v>
      </c>
      <c r="F9" s="50" t="s">
        <v>1450</v>
      </c>
      <c r="G9" s="46">
        <v>801</v>
      </c>
      <c r="H9" s="47">
        <v>1355</v>
      </c>
      <c r="I9" s="47">
        <v>1247</v>
      </c>
      <c r="J9" s="48">
        <f>I8/H8*100</f>
        <v>91.6772071844169</v>
      </c>
    </row>
    <row r="10" spans="1:10" ht="27" customHeight="1">
      <c r="A10" s="41" t="s">
        <v>1429</v>
      </c>
      <c r="B10" s="42">
        <v>4160</v>
      </c>
      <c r="C10" s="42">
        <v>4160</v>
      </c>
      <c r="D10" s="42">
        <v>4160</v>
      </c>
      <c r="E10" s="49">
        <f>D10/C10*100</f>
        <v>100</v>
      </c>
      <c r="F10" s="51" t="s">
        <v>1451</v>
      </c>
      <c r="G10" s="47">
        <v>500</v>
      </c>
      <c r="H10" s="47">
        <v>885</v>
      </c>
      <c r="I10" s="47">
        <v>844</v>
      </c>
      <c r="J10" s="48">
        <f>I9/H9*100</f>
        <v>92.02952029520294</v>
      </c>
    </row>
    <row r="11" spans="1:10" ht="23.25" customHeight="1">
      <c r="A11" s="41" t="s">
        <v>1430</v>
      </c>
      <c r="B11" s="42"/>
      <c r="C11" s="42">
        <v>680</v>
      </c>
      <c r="D11" s="42">
        <v>680</v>
      </c>
      <c r="E11" s="49">
        <f>D11/C11*100</f>
        <v>100</v>
      </c>
      <c r="F11" s="52" t="s">
        <v>1452</v>
      </c>
      <c r="G11" s="47"/>
      <c r="H11" s="47">
        <v>55</v>
      </c>
      <c r="I11" s="47">
        <v>55</v>
      </c>
      <c r="J11" s="48">
        <f>I10/H10*100</f>
        <v>95.36723163841808</v>
      </c>
    </row>
    <row r="12" spans="1:10" ht="13.5" customHeight="1">
      <c r="A12" s="41" t="s">
        <v>1545</v>
      </c>
      <c r="B12" s="42"/>
      <c r="C12" s="42">
        <v>657</v>
      </c>
      <c r="D12" s="42">
        <v>657</v>
      </c>
      <c r="E12" s="49">
        <f>D12/C12*100</f>
        <v>100</v>
      </c>
      <c r="F12" s="52" t="s">
        <v>12</v>
      </c>
      <c r="G12" s="53"/>
      <c r="H12" s="53">
        <v>79</v>
      </c>
      <c r="I12" s="53">
        <v>71</v>
      </c>
      <c r="J12" s="48">
        <f>I11/H11*100</f>
        <v>100</v>
      </c>
    </row>
    <row r="13" spans="1:10" ht="6.75" customHeight="1" thickBot="1">
      <c r="A13" s="54"/>
      <c r="B13" s="55"/>
      <c r="C13" s="55"/>
      <c r="D13" s="55"/>
      <c r="E13" s="56"/>
      <c r="F13" s="57"/>
      <c r="G13" s="58"/>
      <c r="H13" s="58"/>
      <c r="I13" s="58"/>
      <c r="J13" s="59"/>
    </row>
    <row r="14" spans="1:10" ht="15.75" customHeight="1" thickBot="1">
      <c r="A14" s="60" t="s">
        <v>1431</v>
      </c>
      <c r="B14" s="61">
        <f>SUM(B8:B13)</f>
        <v>4190</v>
      </c>
      <c r="C14" s="61">
        <f>SUM(C8:C13)</f>
        <v>6327</v>
      </c>
      <c r="D14" s="61">
        <f>SUM(D8:D13)</f>
        <v>6327</v>
      </c>
      <c r="E14" s="62">
        <f>D14/C14*100</f>
        <v>100</v>
      </c>
      <c r="F14" s="63" t="s">
        <v>1432</v>
      </c>
      <c r="G14" s="64">
        <f>SUM(G8:G13)</f>
        <v>4190</v>
      </c>
      <c r="H14" s="64">
        <f>SUM(H8:H13)</f>
        <v>6327</v>
      </c>
      <c r="I14" s="64">
        <f>SUM(I8:I13)</f>
        <v>5841</v>
      </c>
      <c r="J14" s="65">
        <f>I14/H14*100</f>
        <v>92.31863442389758</v>
      </c>
    </row>
    <row r="15" spans="1:10" ht="21" customHeight="1">
      <c r="A15" s="66"/>
      <c r="B15" s="2"/>
      <c r="C15" s="2"/>
      <c r="D15" s="2"/>
      <c r="E15" s="27"/>
      <c r="F15" s="3"/>
      <c r="G15" s="3"/>
      <c r="H15" s="3"/>
      <c r="I15" s="3"/>
      <c r="J15" s="28"/>
    </row>
    <row r="16" spans="1:10" ht="33.75" customHeight="1">
      <c r="A16" s="4"/>
      <c r="B16" s="2"/>
      <c r="C16" s="2"/>
      <c r="D16" s="2"/>
      <c r="E16" s="27"/>
      <c r="F16" s="3"/>
      <c r="G16" s="3"/>
      <c r="H16" s="3"/>
      <c r="I16" s="67"/>
      <c r="J16" s="68" t="s">
        <v>55</v>
      </c>
    </row>
    <row r="17" spans="1:10" ht="24" customHeight="1">
      <c r="A17" s="4"/>
      <c r="B17" s="2"/>
      <c r="C17" s="2"/>
      <c r="D17" s="2"/>
      <c r="E17" s="27"/>
      <c r="F17" s="3"/>
      <c r="G17" s="3"/>
      <c r="H17" s="3"/>
      <c r="I17" s="3"/>
      <c r="J17" s="28"/>
    </row>
    <row r="18" spans="1:10" ht="13.5" thickBot="1">
      <c r="A18" s="4"/>
      <c r="B18" s="2"/>
      <c r="C18" s="2"/>
      <c r="D18" s="2"/>
      <c r="E18" s="27"/>
      <c r="F18" s="4"/>
      <c r="G18" s="4"/>
      <c r="H18" s="4"/>
      <c r="I18" s="4"/>
      <c r="J18" s="29" t="s">
        <v>1448</v>
      </c>
    </row>
    <row r="19" spans="1:10" ht="18" customHeight="1" thickBot="1">
      <c r="A19" s="30"/>
      <c r="B19" s="31"/>
      <c r="C19" s="31"/>
      <c r="D19" s="31"/>
      <c r="E19" s="32"/>
      <c r="F19" s="30"/>
      <c r="G19" s="33"/>
      <c r="H19" s="33"/>
      <c r="I19" s="33"/>
      <c r="J19" s="34"/>
    </row>
    <row r="20" spans="1:10" ht="57" customHeight="1" thickBot="1">
      <c r="A20" s="5" t="s">
        <v>1543</v>
      </c>
      <c r="B20" s="7" t="s">
        <v>1554</v>
      </c>
      <c r="C20" s="8" t="s">
        <v>0</v>
      </c>
      <c r="D20" s="8" t="s">
        <v>1</v>
      </c>
      <c r="E20" s="13" t="s">
        <v>1426</v>
      </c>
      <c r="F20" s="5" t="s">
        <v>1543</v>
      </c>
      <c r="G20" s="7" t="s">
        <v>1554</v>
      </c>
      <c r="H20" s="8" t="s">
        <v>0</v>
      </c>
      <c r="I20" s="8" t="s">
        <v>1</v>
      </c>
      <c r="J20" s="5" t="s">
        <v>1426</v>
      </c>
    </row>
    <row r="21" spans="1:10" ht="15" customHeight="1">
      <c r="A21" s="35"/>
      <c r="B21" s="36"/>
      <c r="C21" s="36"/>
      <c r="D21" s="36"/>
      <c r="E21" s="36"/>
      <c r="F21" s="38"/>
      <c r="G21" s="36"/>
      <c r="H21" s="39"/>
      <c r="I21" s="39"/>
      <c r="J21" s="69"/>
    </row>
    <row r="22" spans="1:10" ht="15" customHeight="1">
      <c r="A22" s="41" t="s">
        <v>1427</v>
      </c>
      <c r="B22" s="70">
        <v>50</v>
      </c>
      <c r="C22" s="43">
        <v>50</v>
      </c>
      <c r="D22" s="43">
        <v>44</v>
      </c>
      <c r="E22" s="44">
        <f>D22/C22*100</f>
        <v>88</v>
      </c>
      <c r="F22" s="45" t="s">
        <v>1449</v>
      </c>
      <c r="G22" s="46">
        <v>1440</v>
      </c>
      <c r="H22" s="47">
        <v>1600</v>
      </c>
      <c r="I22" s="47">
        <v>1316</v>
      </c>
      <c r="J22" s="48">
        <f>I22/H22*100</f>
        <v>82.25</v>
      </c>
    </row>
    <row r="23" spans="1:10" ht="25.5" customHeight="1">
      <c r="A23" s="41" t="s">
        <v>13</v>
      </c>
      <c r="B23" s="70"/>
      <c r="C23" s="43">
        <v>200</v>
      </c>
      <c r="D23" s="43">
        <v>200</v>
      </c>
      <c r="E23" s="44">
        <f>D23/C23*100</f>
        <v>100</v>
      </c>
      <c r="F23" s="50" t="s">
        <v>1450</v>
      </c>
      <c r="G23" s="46">
        <v>625</v>
      </c>
      <c r="H23" s="47">
        <v>561</v>
      </c>
      <c r="I23" s="47">
        <v>484</v>
      </c>
      <c r="J23" s="48">
        <f>I23/H23*100</f>
        <v>86.27450980392157</v>
      </c>
    </row>
    <row r="24" spans="1:10" ht="28.5" customHeight="1">
      <c r="A24" s="41" t="s">
        <v>1429</v>
      </c>
      <c r="B24" s="70">
        <v>2175</v>
      </c>
      <c r="C24" s="42">
        <v>2175</v>
      </c>
      <c r="D24" s="42">
        <v>2175</v>
      </c>
      <c r="E24" s="49">
        <f>D24/C24*100</f>
        <v>100</v>
      </c>
      <c r="F24" s="51" t="s">
        <v>1451</v>
      </c>
      <c r="G24" s="47">
        <v>150</v>
      </c>
      <c r="H24" s="47">
        <v>1471</v>
      </c>
      <c r="I24" s="47">
        <v>1367</v>
      </c>
      <c r="J24" s="48">
        <f>I24/H24*100</f>
        <v>92.9299796057104</v>
      </c>
    </row>
    <row r="25" spans="1:10" ht="27.75" customHeight="1">
      <c r="A25" s="41" t="s">
        <v>1430</v>
      </c>
      <c r="B25" s="70"/>
      <c r="C25" s="42">
        <v>680</v>
      </c>
      <c r="D25" s="42">
        <v>680</v>
      </c>
      <c r="E25" s="49">
        <f>D25/C25*100</f>
        <v>100</v>
      </c>
      <c r="F25" s="52" t="s">
        <v>1452</v>
      </c>
      <c r="G25" s="53">
        <v>10</v>
      </c>
      <c r="H25" s="53">
        <v>100</v>
      </c>
      <c r="I25" s="53">
        <v>100</v>
      </c>
      <c r="J25" s="48">
        <f>I25/H25*100</f>
        <v>100</v>
      </c>
    </row>
    <row r="26" spans="1:10" ht="18" customHeight="1">
      <c r="A26" s="41" t="s">
        <v>1545</v>
      </c>
      <c r="B26" s="42"/>
      <c r="C26" s="42">
        <v>627</v>
      </c>
      <c r="D26" s="42">
        <v>627</v>
      </c>
      <c r="E26" s="49">
        <f>D26/C26*100</f>
        <v>100</v>
      </c>
      <c r="F26" s="52"/>
      <c r="G26" s="53"/>
      <c r="H26" s="53"/>
      <c r="I26" s="53"/>
      <c r="J26" s="48"/>
    </row>
    <row r="27" spans="1:10" ht="15.75" customHeight="1" thickBot="1">
      <c r="A27" s="71"/>
      <c r="B27" s="72"/>
      <c r="C27" s="73"/>
      <c r="D27" s="73"/>
      <c r="E27" s="49"/>
      <c r="F27" s="74"/>
      <c r="G27" s="75"/>
      <c r="H27" s="73"/>
      <c r="I27" s="73"/>
      <c r="J27" s="92"/>
    </row>
    <row r="28" spans="1:10" ht="18.75" customHeight="1" thickBot="1">
      <c r="A28" s="60" t="s">
        <v>1431</v>
      </c>
      <c r="B28" s="61">
        <f>SUM(B22:B27)</f>
        <v>2225</v>
      </c>
      <c r="C28" s="61">
        <f>SUM(C22:C27)</f>
        <v>3732</v>
      </c>
      <c r="D28" s="61">
        <f>SUM(D22:D27)</f>
        <v>3726</v>
      </c>
      <c r="E28" s="77">
        <f>D28/C28*100</f>
        <v>99.83922829581994</v>
      </c>
      <c r="F28" s="63" t="s">
        <v>1431</v>
      </c>
      <c r="G28" s="64">
        <f>SUM(G22:G27)</f>
        <v>2225</v>
      </c>
      <c r="H28" s="64">
        <f>SUM(H22:H27)</f>
        <v>3732</v>
      </c>
      <c r="I28" s="64">
        <f>SUM(I22:I27)</f>
        <v>3267</v>
      </c>
      <c r="J28" s="65">
        <f>I28/H28*100</f>
        <v>87.54019292604501</v>
      </c>
    </row>
    <row r="29" ht="12" customHeight="1"/>
    <row r="31" spans="1:10" ht="10.5" customHeight="1">
      <c r="A31" s="3"/>
      <c r="B31" s="2"/>
      <c r="C31" s="2"/>
      <c r="D31" s="2"/>
      <c r="E31" s="27"/>
      <c r="F31" s="3"/>
      <c r="G31" s="3"/>
      <c r="H31" s="3"/>
      <c r="I31" s="3"/>
      <c r="J31" s="6" t="s">
        <v>56</v>
      </c>
    </row>
    <row r="32" spans="1:10" ht="24" customHeight="1">
      <c r="A32" s="66"/>
      <c r="B32" s="2"/>
      <c r="C32" s="2"/>
      <c r="D32" s="2"/>
      <c r="E32" s="27"/>
      <c r="F32" s="3"/>
      <c r="G32" s="3"/>
      <c r="H32" s="3"/>
      <c r="I32" s="3"/>
      <c r="J32" s="28"/>
    </row>
    <row r="33" spans="1:10" ht="15" customHeight="1">
      <c r="A33" s="4"/>
      <c r="B33" s="2"/>
      <c r="C33" s="2"/>
      <c r="D33" s="2"/>
      <c r="E33" s="27"/>
      <c r="F33" s="3"/>
      <c r="G33" s="3"/>
      <c r="H33" s="3"/>
      <c r="I33" s="3"/>
      <c r="J33" s="28"/>
    </row>
    <row r="34" spans="1:10" ht="12.75">
      <c r="A34" s="4"/>
      <c r="B34" s="2"/>
      <c r="C34" s="2"/>
      <c r="D34" s="2"/>
      <c r="E34" s="27"/>
      <c r="F34" s="3"/>
      <c r="G34" s="3"/>
      <c r="H34" s="3"/>
      <c r="I34" s="3"/>
      <c r="J34" s="28"/>
    </row>
    <row r="35" spans="1:10" ht="18" customHeight="1" thickBot="1">
      <c r="A35" s="4"/>
      <c r="B35" s="2"/>
      <c r="C35" s="2"/>
      <c r="D35" s="2"/>
      <c r="E35" s="27"/>
      <c r="F35" s="4"/>
      <c r="G35" s="4"/>
      <c r="H35" s="4"/>
      <c r="I35" s="4"/>
      <c r="J35" s="29" t="s">
        <v>1448</v>
      </c>
    </row>
    <row r="36" spans="1:10" ht="18.75" customHeight="1" thickBot="1">
      <c r="A36" s="30"/>
      <c r="B36" s="31"/>
      <c r="C36" s="31"/>
      <c r="D36" s="31"/>
      <c r="E36" s="32"/>
      <c r="F36" s="30"/>
      <c r="G36" s="33"/>
      <c r="H36" s="33"/>
      <c r="I36" s="33"/>
      <c r="J36" s="34"/>
    </row>
    <row r="37" spans="1:10" ht="58.5" customHeight="1" thickBot="1">
      <c r="A37" s="5" t="s">
        <v>1543</v>
      </c>
      <c r="B37" s="7" t="s">
        <v>1554</v>
      </c>
      <c r="C37" s="8" t="s">
        <v>0</v>
      </c>
      <c r="D37" s="8" t="s">
        <v>1</v>
      </c>
      <c r="E37" s="13" t="s">
        <v>1426</v>
      </c>
      <c r="F37" s="5" t="s">
        <v>1543</v>
      </c>
      <c r="G37" s="7" t="s">
        <v>1554</v>
      </c>
      <c r="H37" s="8" t="s">
        <v>0</v>
      </c>
      <c r="I37" s="8" t="s">
        <v>1</v>
      </c>
      <c r="J37" s="5" t="s">
        <v>1426</v>
      </c>
    </row>
    <row r="38" spans="1:10" ht="12" customHeight="1">
      <c r="A38" s="35"/>
      <c r="B38" s="36"/>
      <c r="C38" s="36"/>
      <c r="D38" s="36"/>
      <c r="E38" s="36"/>
      <c r="F38" s="38"/>
      <c r="G38" s="36"/>
      <c r="H38" s="39"/>
      <c r="I38" s="39"/>
      <c r="J38" s="69"/>
    </row>
    <row r="39" spans="1:10" ht="15" customHeight="1">
      <c r="A39" s="41" t="s">
        <v>1427</v>
      </c>
      <c r="B39" s="43">
        <v>50</v>
      </c>
      <c r="C39" s="43">
        <v>50</v>
      </c>
      <c r="D39" s="43">
        <v>53</v>
      </c>
      <c r="E39" s="44">
        <f>D39/C39*100</f>
        <v>106</v>
      </c>
      <c r="F39" s="45" t="s">
        <v>1449</v>
      </c>
      <c r="G39" s="46">
        <v>1584</v>
      </c>
      <c r="H39" s="47">
        <v>1926</v>
      </c>
      <c r="I39" s="47">
        <v>1751</v>
      </c>
      <c r="J39" s="78">
        <f>I39/H39*100</f>
        <v>90.91381100726895</v>
      </c>
    </row>
    <row r="40" spans="1:10" ht="24.75" customHeight="1">
      <c r="A40" s="41" t="s">
        <v>13</v>
      </c>
      <c r="B40" s="43"/>
      <c r="C40" s="43">
        <v>230</v>
      </c>
      <c r="D40" s="43">
        <v>230</v>
      </c>
      <c r="E40" s="44">
        <f>D40/C40*100</f>
        <v>100</v>
      </c>
      <c r="F40" s="50" t="s">
        <v>1450</v>
      </c>
      <c r="G40" s="46">
        <v>496</v>
      </c>
      <c r="H40" s="47">
        <v>674</v>
      </c>
      <c r="I40" s="47">
        <v>592</v>
      </c>
      <c r="J40" s="78">
        <f>I40/H40*100</f>
        <v>87.83382789317507</v>
      </c>
    </row>
    <row r="41" spans="1:10" ht="24" customHeight="1">
      <c r="A41" s="41" t="s">
        <v>1429</v>
      </c>
      <c r="B41" s="43">
        <v>2175</v>
      </c>
      <c r="C41" s="42">
        <v>2175</v>
      </c>
      <c r="D41" s="42">
        <v>2175</v>
      </c>
      <c r="E41" s="44">
        <f>D41/C41*100</f>
        <v>100</v>
      </c>
      <c r="F41" s="51" t="s">
        <v>1451</v>
      </c>
      <c r="G41" s="47">
        <v>145</v>
      </c>
      <c r="H41" s="47">
        <v>1290</v>
      </c>
      <c r="I41" s="47">
        <v>662</v>
      </c>
      <c r="J41" s="78">
        <f>I41/H41*100</f>
        <v>51.31782945736434</v>
      </c>
    </row>
    <row r="42" spans="1:10" ht="25.5">
      <c r="A42" s="41" t="s">
        <v>1430</v>
      </c>
      <c r="B42" s="43"/>
      <c r="C42" s="42">
        <v>680</v>
      </c>
      <c r="D42" s="42">
        <v>680</v>
      </c>
      <c r="E42" s="44">
        <f>D42/C42*100</f>
        <v>100</v>
      </c>
      <c r="F42" s="52" t="s">
        <v>1452</v>
      </c>
      <c r="G42" s="47"/>
      <c r="H42" s="47">
        <v>240</v>
      </c>
      <c r="I42" s="47">
        <v>127</v>
      </c>
      <c r="J42" s="78">
        <f>I42/H42*100</f>
        <v>52.916666666666664</v>
      </c>
    </row>
    <row r="43" spans="1:10" ht="18.75" customHeight="1">
      <c r="A43" s="41" t="s">
        <v>1545</v>
      </c>
      <c r="C43" s="42">
        <v>995</v>
      </c>
      <c r="D43" s="42">
        <v>995</v>
      </c>
      <c r="E43" s="44">
        <f>D43/C43*100</f>
        <v>100</v>
      </c>
      <c r="F43" s="52"/>
      <c r="G43" s="47"/>
      <c r="H43" s="47"/>
      <c r="I43" s="47"/>
      <c r="J43" s="78"/>
    </row>
    <row r="44" spans="1:10" ht="3" customHeight="1" thickBot="1">
      <c r="A44" s="71"/>
      <c r="B44" s="72"/>
      <c r="C44" s="73"/>
      <c r="D44" s="73"/>
      <c r="E44" s="73"/>
      <c r="F44" s="74"/>
      <c r="G44" s="75"/>
      <c r="H44" s="73"/>
      <c r="I44" s="73"/>
      <c r="J44" s="76"/>
    </row>
    <row r="45" spans="1:10" ht="13.5" thickBot="1">
      <c r="A45" s="60" t="s">
        <v>1431</v>
      </c>
      <c r="B45" s="61">
        <f>SUM(B39:B44)</f>
        <v>2225</v>
      </c>
      <c r="C45" s="61">
        <f>SUM(C39:C44)</f>
        <v>4130</v>
      </c>
      <c r="D45" s="61">
        <f>SUM(D39:D44)</f>
        <v>4133</v>
      </c>
      <c r="E45" s="77">
        <f>D45/C45*100</f>
        <v>100.07263922518159</v>
      </c>
      <c r="F45" s="63" t="s">
        <v>1431</v>
      </c>
      <c r="G45" s="64">
        <f>SUM(G39:G44)</f>
        <v>2225</v>
      </c>
      <c r="H45" s="64">
        <f>SUM(H39:H44)</f>
        <v>4130</v>
      </c>
      <c r="I45" s="64">
        <f>SUM(I39:I44)</f>
        <v>3132</v>
      </c>
      <c r="J45" s="65">
        <f>I45/H45*100</f>
        <v>75.83535108958837</v>
      </c>
    </row>
  </sheetData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4"/>
  <sheetViews>
    <sheetView showGridLines="0" workbookViewId="0" topLeftCell="B1">
      <selection activeCell="G2" sqref="G2"/>
    </sheetView>
  </sheetViews>
  <sheetFormatPr defaultColWidth="9.140625" defaultRowHeight="12.75"/>
  <cols>
    <col min="1" max="1" width="39.8515625" style="82" customWidth="1"/>
    <col min="2" max="2" width="10.140625" style="82" customWidth="1"/>
    <col min="3" max="3" width="12.28125" style="82" customWidth="1"/>
    <col min="4" max="4" width="9.7109375" style="83" customWidth="1"/>
    <col min="5" max="5" width="10.7109375" style="82" customWidth="1"/>
    <col min="6" max="6" width="11.57421875" style="82" customWidth="1"/>
    <col min="7" max="7" width="13.57421875" style="83" customWidth="1"/>
    <col min="8" max="16384" width="9.140625" style="82" customWidth="1"/>
  </cols>
  <sheetData>
    <row r="1" spans="1:7" ht="12.75">
      <c r="A1" s="82" t="s">
        <v>1447</v>
      </c>
      <c r="G1" s="84" t="s">
        <v>57</v>
      </c>
    </row>
    <row r="2" ht="30.75" customHeight="1">
      <c r="G2" s="82"/>
    </row>
    <row r="3" spans="1:7" ht="18.75">
      <c r="A3" s="729" t="s">
        <v>1442</v>
      </c>
      <c r="B3" s="729"/>
      <c r="C3" s="729"/>
      <c r="D3" s="729"/>
      <c r="E3" s="729"/>
      <c r="F3" s="729"/>
      <c r="G3" s="729"/>
    </row>
    <row r="4" spans="1:7" ht="18.75">
      <c r="A4" s="729" t="s">
        <v>1553</v>
      </c>
      <c r="B4" s="729"/>
      <c r="C4" s="729"/>
      <c r="D4" s="729"/>
      <c r="E4" s="729"/>
      <c r="F4" s="729"/>
      <c r="G4" s="729"/>
    </row>
    <row r="5" ht="13.5" thickBot="1">
      <c r="G5" s="84" t="s">
        <v>1448</v>
      </c>
    </row>
    <row r="6" spans="1:7" ht="15.75">
      <c r="A6" s="730" t="s">
        <v>1543</v>
      </c>
      <c r="B6" s="732" t="s">
        <v>1483</v>
      </c>
      <c r="C6" s="733"/>
      <c r="D6" s="734"/>
      <c r="E6" s="735" t="s">
        <v>1550</v>
      </c>
      <c r="F6" s="735" t="s">
        <v>1535</v>
      </c>
      <c r="G6" s="727" t="s">
        <v>1529</v>
      </c>
    </row>
    <row r="7" spans="1:7" ht="54.75" customHeight="1" thickBot="1">
      <c r="A7" s="731"/>
      <c r="B7" s="79" t="s">
        <v>1546</v>
      </c>
      <c r="C7" s="80" t="s">
        <v>1484</v>
      </c>
      <c r="D7" s="81" t="s">
        <v>1497</v>
      </c>
      <c r="E7" s="736"/>
      <c r="F7" s="736"/>
      <c r="G7" s="728"/>
    </row>
    <row r="9" ht="15.75">
      <c r="A9" s="89" t="s">
        <v>1527</v>
      </c>
    </row>
    <row r="10" spans="1:7" s="83" customFormat="1" ht="18" customHeight="1">
      <c r="A10" s="83" t="s">
        <v>1486</v>
      </c>
      <c r="B10" s="87">
        <v>25686</v>
      </c>
      <c r="C10" s="87"/>
      <c r="D10" s="87">
        <f>SUM(B10:C10)</f>
        <v>25686</v>
      </c>
      <c r="E10" s="87">
        <v>211</v>
      </c>
      <c r="F10" s="87"/>
      <c r="G10" s="87">
        <f>SUM(D10:F10)</f>
        <v>25897</v>
      </c>
    </row>
    <row r="11" spans="1:7" ht="18" customHeight="1">
      <c r="A11" s="82" t="s">
        <v>1433</v>
      </c>
      <c r="B11" s="86">
        <v>22467411</v>
      </c>
      <c r="C11" s="86">
        <v>100689</v>
      </c>
      <c r="D11" s="87">
        <f>SUM(B11:C11)</f>
        <v>22568100</v>
      </c>
      <c r="E11" s="86">
        <v>337422</v>
      </c>
      <c r="F11" s="86"/>
      <c r="G11" s="87">
        <f>SUM(D11:F11)</f>
        <v>22905522</v>
      </c>
    </row>
    <row r="12" spans="1:7" ht="18" customHeight="1">
      <c r="A12" s="82" t="s">
        <v>1434</v>
      </c>
      <c r="B12" s="86">
        <v>282700</v>
      </c>
      <c r="C12" s="86">
        <v>466227</v>
      </c>
      <c r="D12" s="87">
        <f>SUM(B12:C12)</f>
        <v>748927</v>
      </c>
      <c r="E12" s="86">
        <v>1877724</v>
      </c>
      <c r="F12" s="86"/>
      <c r="G12" s="87">
        <f>SUM(D12:F12)</f>
        <v>2626651</v>
      </c>
    </row>
    <row r="13" spans="1:7" ht="18" customHeight="1">
      <c r="A13" s="82" t="s">
        <v>1435</v>
      </c>
      <c r="B13" s="86"/>
      <c r="C13" s="86">
        <v>727612</v>
      </c>
      <c r="D13" s="87">
        <f>SUM(B13:C13)</f>
        <v>727612</v>
      </c>
      <c r="E13" s="86">
        <v>68444</v>
      </c>
      <c r="F13" s="86">
        <v>12430</v>
      </c>
      <c r="G13" s="87">
        <f>SUM(D13:F13)</f>
        <v>808486</v>
      </c>
    </row>
    <row r="14" spans="1:7" ht="18" customHeight="1">
      <c r="A14" s="82" t="s">
        <v>1436</v>
      </c>
      <c r="B14" s="86">
        <v>11338857</v>
      </c>
      <c r="C14" s="86">
        <v>3416317</v>
      </c>
      <c r="D14" s="87">
        <f>SUM(B14:C14)</f>
        <v>14755174</v>
      </c>
      <c r="E14" s="86">
        <v>48715</v>
      </c>
      <c r="F14" s="86">
        <v>146881</v>
      </c>
      <c r="G14" s="87">
        <f>SUM(D14:F14)</f>
        <v>14950770</v>
      </c>
    </row>
    <row r="15" spans="1:7" s="83" customFormat="1" ht="18" customHeight="1">
      <c r="A15" s="83" t="s">
        <v>1441</v>
      </c>
      <c r="B15" s="87">
        <f aca="true" t="shared" si="0" ref="B15:G15">SUM(B11:B14)</f>
        <v>34088968</v>
      </c>
      <c r="C15" s="87">
        <f t="shared" si="0"/>
        <v>4710845</v>
      </c>
      <c r="D15" s="87">
        <f t="shared" si="0"/>
        <v>38799813</v>
      </c>
      <c r="E15" s="87">
        <f t="shared" si="0"/>
        <v>2332305</v>
      </c>
      <c r="F15" s="87">
        <f t="shared" si="0"/>
        <v>159311</v>
      </c>
      <c r="G15" s="87">
        <f t="shared" si="0"/>
        <v>41291429</v>
      </c>
    </row>
    <row r="16" spans="1:7" s="83" customFormat="1" ht="18" customHeight="1">
      <c r="A16" s="83" t="s">
        <v>1547</v>
      </c>
      <c r="B16" s="87">
        <v>4331</v>
      </c>
      <c r="C16" s="87">
        <v>307239</v>
      </c>
      <c r="D16" s="87">
        <f>SUM(B16:C16)</f>
        <v>311570</v>
      </c>
      <c r="E16" s="87">
        <v>42532</v>
      </c>
      <c r="F16" s="87">
        <v>75</v>
      </c>
      <c r="G16" s="87">
        <f aca="true" t="shared" si="1" ref="G16:G21">SUM(D16:F16)</f>
        <v>354177</v>
      </c>
    </row>
    <row r="17" spans="1:7" s="83" customFormat="1" ht="18" customHeight="1">
      <c r="A17" s="83" t="s">
        <v>1488</v>
      </c>
      <c r="B17" s="87">
        <v>16168</v>
      </c>
      <c r="C17" s="87"/>
      <c r="D17" s="87">
        <f>SUM(B17:C17)</f>
        <v>16168</v>
      </c>
      <c r="E17" s="87">
        <v>17314</v>
      </c>
      <c r="F17" s="87"/>
      <c r="G17" s="87">
        <f t="shared" si="1"/>
        <v>33482</v>
      </c>
    </row>
    <row r="18" spans="1:7" ht="18" customHeight="1">
      <c r="A18" s="82" t="s">
        <v>1437</v>
      </c>
      <c r="B18" s="86"/>
      <c r="C18" s="86">
        <v>1676687</v>
      </c>
      <c r="D18" s="87">
        <f>SUM(B18:C18)</f>
        <v>1676687</v>
      </c>
      <c r="E18" s="86">
        <v>69743</v>
      </c>
      <c r="F18" s="86"/>
      <c r="G18" s="87">
        <f t="shared" si="1"/>
        <v>1746430</v>
      </c>
    </row>
    <row r="19" spans="1:7" ht="18" customHeight="1">
      <c r="A19" s="82" t="s">
        <v>1438</v>
      </c>
      <c r="C19" s="86">
        <v>1970094</v>
      </c>
      <c r="D19" s="87">
        <f>SUM(B19:C19)</f>
        <v>1970094</v>
      </c>
      <c r="E19" s="86">
        <v>527797</v>
      </c>
      <c r="F19" s="86"/>
      <c r="G19" s="87">
        <f t="shared" si="1"/>
        <v>2497891</v>
      </c>
    </row>
    <row r="20" spans="1:7" ht="18" customHeight="1">
      <c r="A20" s="82" t="s">
        <v>1439</v>
      </c>
      <c r="B20" s="86">
        <v>56654</v>
      </c>
      <c r="C20" s="86">
        <v>950058</v>
      </c>
      <c r="D20" s="87">
        <f>SUM(B20:C20)</f>
        <v>1006712</v>
      </c>
      <c r="E20" s="86">
        <v>7196</v>
      </c>
      <c r="F20" s="86"/>
      <c r="G20" s="87">
        <f t="shared" si="1"/>
        <v>1013908</v>
      </c>
    </row>
    <row r="21" spans="1:7" ht="18" customHeight="1">
      <c r="A21" s="82" t="s">
        <v>1548</v>
      </c>
      <c r="B21" s="86"/>
      <c r="C21" s="86"/>
      <c r="D21" s="87"/>
      <c r="E21" s="86">
        <v>187029</v>
      </c>
      <c r="F21" s="86"/>
      <c r="G21" s="87">
        <f t="shared" si="1"/>
        <v>187029</v>
      </c>
    </row>
    <row r="22" spans="1:7" ht="18" customHeight="1">
      <c r="A22" s="82" t="s">
        <v>1440</v>
      </c>
      <c r="B22" s="86"/>
      <c r="C22" s="86"/>
      <c r="D22" s="87"/>
      <c r="E22" s="86"/>
      <c r="F22" s="86"/>
      <c r="G22" s="87"/>
    </row>
    <row r="23" spans="1:7" s="83" customFormat="1" ht="18" customHeight="1">
      <c r="A23" s="83" t="s">
        <v>1549</v>
      </c>
      <c r="B23" s="87">
        <f>SUM(B18:B22)</f>
        <v>56654</v>
      </c>
      <c r="C23" s="87">
        <f>SUM(C18:C22)</f>
        <v>4596839</v>
      </c>
      <c r="D23" s="87">
        <f>SUM(D18:D22)</f>
        <v>4653493</v>
      </c>
      <c r="E23" s="87">
        <f>SUM(E18:E22)</f>
        <v>791765</v>
      </c>
      <c r="F23" s="87"/>
      <c r="G23" s="87">
        <f>SUM(G18:G22)</f>
        <v>5445258</v>
      </c>
    </row>
    <row r="24" ht="13.5" thickBot="1"/>
    <row r="25" spans="1:7" ht="18" customHeight="1" thickBot="1">
      <c r="A25" s="90" t="s">
        <v>1489</v>
      </c>
      <c r="B25" s="91">
        <f aca="true" t="shared" si="2" ref="B25:G25">SUM(B23,B17,B16,B15,B10)</f>
        <v>34191807</v>
      </c>
      <c r="C25" s="91">
        <f t="shared" si="2"/>
        <v>9614923</v>
      </c>
      <c r="D25" s="91">
        <f t="shared" si="2"/>
        <v>43806730</v>
      </c>
      <c r="E25" s="91">
        <f t="shared" si="2"/>
        <v>3184127</v>
      </c>
      <c r="F25" s="91">
        <f t="shared" si="2"/>
        <v>159386</v>
      </c>
      <c r="G25" s="91">
        <f t="shared" si="2"/>
        <v>47150243</v>
      </c>
    </row>
    <row r="26" spans="1:7" ht="18" customHeight="1">
      <c r="A26" s="88"/>
      <c r="B26" s="85"/>
      <c r="C26" s="85"/>
      <c r="D26" s="85"/>
      <c r="E26" s="85"/>
      <c r="F26" s="85"/>
      <c r="G26" s="85"/>
    </row>
    <row r="27" spans="1:7" ht="18" customHeight="1">
      <c r="A27" s="89" t="s">
        <v>1485</v>
      </c>
      <c r="B27" s="86"/>
      <c r="C27" s="86"/>
      <c r="D27" s="87"/>
      <c r="E27" s="86"/>
      <c r="F27" s="86"/>
      <c r="G27" s="87"/>
    </row>
    <row r="28" spans="1:7" ht="18" customHeight="1">
      <c r="A28" s="82" t="s">
        <v>1486</v>
      </c>
      <c r="B28" s="86">
        <v>8247</v>
      </c>
      <c r="C28" s="86">
        <v>8733</v>
      </c>
      <c r="D28" s="87">
        <f>SUM(B28:C28)</f>
        <v>16980</v>
      </c>
      <c r="E28" s="86">
        <v>18814</v>
      </c>
      <c r="F28" s="86"/>
      <c r="G28" s="87">
        <f>SUM(D28:F28)</f>
        <v>35794</v>
      </c>
    </row>
    <row r="29" spans="1:7" ht="18" customHeight="1">
      <c r="A29" s="82" t="s">
        <v>1441</v>
      </c>
      <c r="B29" s="86"/>
      <c r="C29" s="86">
        <v>3033293</v>
      </c>
      <c r="D29" s="87">
        <f>SUM(B29:C29)</f>
        <v>3033293</v>
      </c>
      <c r="E29" s="86">
        <v>1776</v>
      </c>
      <c r="F29" s="86">
        <v>52337</v>
      </c>
      <c r="G29" s="87">
        <f>SUM(D29:F29)</f>
        <v>3087406</v>
      </c>
    </row>
    <row r="30" spans="1:7" ht="18" customHeight="1">
      <c r="A30" s="82" t="s">
        <v>1487</v>
      </c>
      <c r="B30" s="86">
        <v>3911</v>
      </c>
      <c r="C30" s="86">
        <v>87390</v>
      </c>
      <c r="D30" s="87">
        <f>SUM(B30:C30)</f>
        <v>91301</v>
      </c>
      <c r="E30" s="86">
        <v>227545</v>
      </c>
      <c r="F30" s="86"/>
      <c r="G30" s="87">
        <f>SUM(D30:F30)</f>
        <v>318846</v>
      </c>
    </row>
    <row r="31" spans="1:7" ht="18" customHeight="1">
      <c r="A31" s="82" t="s">
        <v>1488</v>
      </c>
      <c r="B31" s="86"/>
      <c r="C31" s="86">
        <v>1884</v>
      </c>
      <c r="D31" s="87">
        <f>SUM(B31:C31)</f>
        <v>1884</v>
      </c>
      <c r="E31" s="86">
        <v>35194</v>
      </c>
      <c r="F31" s="86"/>
      <c r="G31" s="87">
        <f>SUM(D31:F31)</f>
        <v>37078</v>
      </c>
    </row>
    <row r="32" spans="1:7" ht="18" customHeight="1">
      <c r="A32" s="82" t="s">
        <v>1551</v>
      </c>
      <c r="B32" s="86"/>
      <c r="C32" s="86">
        <v>980</v>
      </c>
      <c r="D32" s="87">
        <f>SUM(B32:C32)</f>
        <v>980</v>
      </c>
      <c r="E32" s="86">
        <v>2866</v>
      </c>
      <c r="F32" s="86"/>
      <c r="G32" s="87">
        <f>SUM(D32:F32)</f>
        <v>3846</v>
      </c>
    </row>
    <row r="33" ht="13.5" thickBot="1"/>
    <row r="34" spans="1:7" ht="18" customHeight="1" thickBot="1">
      <c r="A34" s="90" t="s">
        <v>47</v>
      </c>
      <c r="B34" s="91">
        <f aca="true" t="shared" si="3" ref="B34:G34">SUM(B28:B32)</f>
        <v>12158</v>
      </c>
      <c r="C34" s="91">
        <f t="shared" si="3"/>
        <v>3132280</v>
      </c>
      <c r="D34" s="91">
        <f t="shared" si="3"/>
        <v>3144438</v>
      </c>
      <c r="E34" s="91">
        <f t="shared" si="3"/>
        <v>286195</v>
      </c>
      <c r="F34" s="91">
        <f t="shared" si="3"/>
        <v>52337</v>
      </c>
      <c r="G34" s="91">
        <f t="shared" si="3"/>
        <v>3482970</v>
      </c>
    </row>
    <row r="36" spans="1:7" ht="18.75" customHeight="1">
      <c r="A36" s="82" t="s">
        <v>43</v>
      </c>
      <c r="E36" s="86">
        <v>1706588</v>
      </c>
      <c r="G36" s="87">
        <f>SUM(D36:F36)</f>
        <v>1706588</v>
      </c>
    </row>
    <row r="37" spans="1:7" ht="18.75" customHeight="1">
      <c r="A37" s="82" t="s">
        <v>44</v>
      </c>
      <c r="E37" s="86">
        <v>325044</v>
      </c>
      <c r="G37" s="87">
        <f>SUM(D37:F37)</f>
        <v>325044</v>
      </c>
    </row>
    <row r="38" spans="1:7" ht="33.75" customHeight="1">
      <c r="A38" s="126" t="s">
        <v>45</v>
      </c>
      <c r="E38" s="86">
        <v>456216</v>
      </c>
      <c r="G38" s="87">
        <f>SUM(D38:F38)</f>
        <v>456216</v>
      </c>
    </row>
    <row r="39" ht="13.5" thickBot="1"/>
    <row r="40" spans="1:7" ht="18" customHeight="1" thickBot="1">
      <c r="A40" s="90" t="s">
        <v>48</v>
      </c>
      <c r="B40" s="91"/>
      <c r="C40" s="91"/>
      <c r="D40" s="91"/>
      <c r="E40" s="91">
        <f>SUM(E36:E39)</f>
        <v>2487848</v>
      </c>
      <c r="F40" s="91"/>
      <c r="G40" s="91">
        <f>SUM(G35:G39)</f>
        <v>2487848</v>
      </c>
    </row>
    <row r="41" ht="13.5" thickBot="1"/>
    <row r="42" spans="1:7" ht="31.5" customHeight="1" thickBot="1">
      <c r="A42" s="127" t="s">
        <v>49</v>
      </c>
      <c r="B42" s="91">
        <f aca="true" t="shared" si="4" ref="B42:G42">B34+B25+B40</f>
        <v>34203965</v>
      </c>
      <c r="C42" s="91">
        <f t="shared" si="4"/>
        <v>12747203</v>
      </c>
      <c r="D42" s="91">
        <f t="shared" si="4"/>
        <v>46951168</v>
      </c>
      <c r="E42" s="91">
        <f t="shared" si="4"/>
        <v>5958170</v>
      </c>
      <c r="F42" s="91">
        <f t="shared" si="4"/>
        <v>211723</v>
      </c>
      <c r="G42" s="91">
        <f t="shared" si="4"/>
        <v>53121061</v>
      </c>
    </row>
    <row r="44" ht="12.75">
      <c r="A44" s="82" t="s">
        <v>46</v>
      </c>
    </row>
  </sheetData>
  <mergeCells count="7">
    <mergeCell ref="G6:G7"/>
    <mergeCell ref="A3:G3"/>
    <mergeCell ref="A4:G4"/>
    <mergeCell ref="A6:A7"/>
    <mergeCell ref="B6:D6"/>
    <mergeCell ref="E6:E7"/>
    <mergeCell ref="F6:F7"/>
  </mergeCells>
  <printOptions horizontalCentered="1"/>
  <pageMargins left="0.3937007874015748" right="0.3937007874015748" top="0.5905511811023623" bottom="0.1968503937007874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1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45.140625" style="114" customWidth="1"/>
    <col min="2" max="2" width="11.7109375" style="117" customWidth="1"/>
    <col min="3" max="3" width="27.421875" style="114" customWidth="1"/>
    <col min="4" max="4" width="12.7109375" style="117" customWidth="1"/>
    <col min="5" max="16384" width="9.140625" style="114" customWidth="1"/>
  </cols>
  <sheetData>
    <row r="1" spans="1:4" ht="12.75">
      <c r="A1" s="114" t="s">
        <v>1447</v>
      </c>
      <c r="D1" s="119" t="s">
        <v>58</v>
      </c>
    </row>
    <row r="2" ht="42.75" customHeight="1"/>
    <row r="3" spans="1:4" ht="23.25" customHeight="1">
      <c r="A3" s="737" t="s">
        <v>29</v>
      </c>
      <c r="B3" s="737"/>
      <c r="C3" s="737"/>
      <c r="D3" s="737"/>
    </row>
    <row r="4" spans="1:4" ht="16.5" customHeight="1">
      <c r="A4" s="737" t="s">
        <v>30</v>
      </c>
      <c r="B4" s="737"/>
      <c r="C4" s="737"/>
      <c r="D4" s="737"/>
    </row>
    <row r="5" spans="1:4" ht="19.5" customHeight="1">
      <c r="A5" s="738" t="s">
        <v>42</v>
      </c>
      <c r="B5" s="738"/>
      <c r="C5" s="738"/>
      <c r="D5" s="738"/>
    </row>
    <row r="6" spans="1:4" ht="19.5" customHeight="1">
      <c r="A6" s="115"/>
      <c r="B6" s="118"/>
      <c r="C6" s="115"/>
      <c r="D6" s="118"/>
    </row>
    <row r="7" ht="13.5" thickBot="1">
      <c r="D7" s="119" t="s">
        <v>1448</v>
      </c>
    </row>
    <row r="8" spans="1:4" ht="39" customHeight="1" thickBot="1">
      <c r="A8" s="123" t="s">
        <v>27</v>
      </c>
      <c r="B8" s="124" t="s">
        <v>33</v>
      </c>
      <c r="C8" s="123" t="s">
        <v>28</v>
      </c>
      <c r="D8" s="124" t="s">
        <v>33</v>
      </c>
    </row>
    <row r="9" spans="2:4" s="116" customFormat="1" ht="15.75">
      <c r="B9" s="120"/>
      <c r="D9" s="120"/>
    </row>
    <row r="10" spans="1:4" s="116" customFormat="1" ht="15.75">
      <c r="A10" s="116" t="s">
        <v>31</v>
      </c>
      <c r="B10" s="122">
        <v>7000</v>
      </c>
      <c r="C10" s="116" t="s">
        <v>34</v>
      </c>
      <c r="D10" s="122">
        <v>2324</v>
      </c>
    </row>
    <row r="11" spans="2:4" s="116" customFormat="1" ht="15.75">
      <c r="B11" s="122"/>
      <c r="D11" s="122"/>
    </row>
    <row r="12" spans="1:4" s="116" customFormat="1" ht="15.75">
      <c r="A12" s="116" t="s">
        <v>32</v>
      </c>
      <c r="B12" s="122">
        <v>7046</v>
      </c>
      <c r="C12" s="116" t="s">
        <v>35</v>
      </c>
      <c r="D12" s="122">
        <v>3877</v>
      </c>
    </row>
    <row r="13" spans="2:4" s="116" customFormat="1" ht="15.75">
      <c r="B13" s="122"/>
      <c r="D13" s="122"/>
    </row>
    <row r="14" spans="2:4" s="116" customFormat="1" ht="15.75">
      <c r="B14" s="122"/>
      <c r="C14" s="116" t="s">
        <v>36</v>
      </c>
      <c r="D14" s="122">
        <v>119</v>
      </c>
    </row>
    <row r="15" spans="2:4" s="116" customFormat="1" ht="15.75">
      <c r="B15" s="122"/>
      <c r="D15" s="122"/>
    </row>
    <row r="16" spans="2:4" s="116" customFormat="1" ht="15.75">
      <c r="B16" s="122"/>
      <c r="C16" s="116" t="s">
        <v>37</v>
      </c>
      <c r="D16" s="122">
        <v>1196</v>
      </c>
    </row>
    <row r="17" spans="2:4" s="116" customFormat="1" ht="15.75">
      <c r="B17" s="122"/>
      <c r="D17" s="122"/>
    </row>
    <row r="18" spans="2:4" s="116" customFormat="1" ht="15.75">
      <c r="B18" s="122"/>
      <c r="C18" s="116" t="s">
        <v>38</v>
      </c>
      <c r="D18" s="122">
        <v>20</v>
      </c>
    </row>
    <row r="19" spans="2:4" s="116" customFormat="1" ht="15.75">
      <c r="B19" s="122"/>
      <c r="D19" s="122"/>
    </row>
    <row r="20" spans="2:4" s="116" customFormat="1" ht="15.75">
      <c r="B20" s="122"/>
      <c r="C20" s="116" t="s">
        <v>39</v>
      </c>
      <c r="D20" s="122">
        <v>5923</v>
      </c>
    </row>
    <row r="21" spans="2:4" s="116" customFormat="1" ht="15.75">
      <c r="B21" s="120"/>
      <c r="D21" s="122"/>
    </row>
    <row r="22" spans="2:4" s="116" customFormat="1" ht="15.75">
      <c r="B22" s="120"/>
      <c r="C22" s="116" t="s">
        <v>40</v>
      </c>
      <c r="D22" s="122">
        <v>587</v>
      </c>
    </row>
    <row r="23" spans="2:4" s="116" customFormat="1" ht="16.5" thickBot="1">
      <c r="B23" s="120"/>
      <c r="D23" s="120"/>
    </row>
    <row r="24" spans="1:4" s="121" customFormat="1" ht="16.5" thickBot="1">
      <c r="A24" s="123" t="s">
        <v>41</v>
      </c>
      <c r="B24" s="125">
        <f>SUM(B10:B23)</f>
        <v>14046</v>
      </c>
      <c r="C24" s="123" t="s">
        <v>41</v>
      </c>
      <c r="D24" s="125">
        <f>SUM(D10:D23)</f>
        <v>14046</v>
      </c>
    </row>
    <row r="25" spans="2:4" s="116" customFormat="1" ht="15.75">
      <c r="B25" s="120"/>
      <c r="D25" s="120"/>
    </row>
    <row r="26" spans="2:4" s="116" customFormat="1" ht="15.75">
      <c r="B26" s="120"/>
      <c r="D26" s="120"/>
    </row>
    <row r="27" spans="2:4" s="116" customFormat="1" ht="15.75">
      <c r="B27" s="120"/>
      <c r="D27" s="120"/>
    </row>
    <row r="28" spans="2:4" s="116" customFormat="1" ht="15.75">
      <c r="B28" s="120"/>
      <c r="D28" s="120"/>
    </row>
    <row r="29" spans="2:4" s="116" customFormat="1" ht="15.75">
      <c r="B29" s="120"/>
      <c r="D29" s="120"/>
    </row>
    <row r="30" spans="2:4" s="116" customFormat="1" ht="15.75">
      <c r="B30" s="120"/>
      <c r="D30" s="120"/>
    </row>
    <row r="31" spans="2:4" s="116" customFormat="1" ht="15.75">
      <c r="B31" s="120"/>
      <c r="D31" s="120"/>
    </row>
  </sheetData>
  <mergeCells count="3">
    <mergeCell ref="A3:D3"/>
    <mergeCell ref="A4:D4"/>
    <mergeCell ref="A5:D5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C7" sqref="C7"/>
    </sheetView>
  </sheetViews>
  <sheetFormatPr defaultColWidth="9.140625" defaultRowHeight="12.75"/>
  <cols>
    <col min="1" max="1" width="28.421875" style="631" customWidth="1"/>
    <col min="2" max="2" width="18.140625" style="631" customWidth="1"/>
    <col min="3" max="3" width="19.7109375" style="631" customWidth="1"/>
    <col min="4" max="4" width="15.140625" style="632" customWidth="1"/>
    <col min="5" max="5" width="12.140625" style="632" customWidth="1"/>
    <col min="6" max="6" width="21.8515625" style="631" customWidth="1"/>
    <col min="7" max="7" width="23.8515625" style="631" customWidth="1"/>
    <col min="8" max="16384" width="9.140625" style="631" customWidth="1"/>
  </cols>
  <sheetData>
    <row r="1" spans="1:7" ht="15.75">
      <c r="A1" s="631" t="s">
        <v>1447</v>
      </c>
      <c r="G1" s="633" t="s">
        <v>1392</v>
      </c>
    </row>
    <row r="2" ht="28.5" customHeight="1"/>
    <row r="3" spans="1:7" ht="18.75">
      <c r="A3" s="737" t="s">
        <v>1393</v>
      </c>
      <c r="B3" s="737"/>
      <c r="C3" s="737"/>
      <c r="D3" s="737"/>
      <c r="E3" s="737"/>
      <c r="F3" s="737"/>
      <c r="G3" s="737"/>
    </row>
    <row r="4" ht="16.5" thickBot="1">
      <c r="A4" s="121"/>
    </row>
    <row r="5" spans="1:7" s="121" customFormat="1" ht="24" customHeight="1" thickBot="1">
      <c r="A5" s="739" t="s">
        <v>1394</v>
      </c>
      <c r="B5" s="739" t="s">
        <v>1395</v>
      </c>
      <c r="C5" s="741" t="s">
        <v>1396</v>
      </c>
      <c r="D5" s="742"/>
      <c r="E5" s="743"/>
      <c r="F5" s="739" t="s">
        <v>1397</v>
      </c>
      <c r="G5" s="739" t="s">
        <v>1398</v>
      </c>
    </row>
    <row r="6" spans="1:7" s="121" customFormat="1" ht="36" customHeight="1" thickBot="1">
      <c r="A6" s="740"/>
      <c r="B6" s="740"/>
      <c r="C6" s="634" t="s">
        <v>1399</v>
      </c>
      <c r="D6" s="635" t="s">
        <v>1400</v>
      </c>
      <c r="E6" s="635" t="s">
        <v>1401</v>
      </c>
      <c r="F6" s="740"/>
      <c r="G6" s="740"/>
    </row>
    <row r="7" spans="1:7" s="639" customFormat="1" ht="66" customHeight="1">
      <c r="A7" s="636" t="s">
        <v>1402</v>
      </c>
      <c r="B7" s="637" t="s">
        <v>1403</v>
      </c>
      <c r="C7" s="637" t="s">
        <v>1404</v>
      </c>
      <c r="D7" s="638">
        <v>80000</v>
      </c>
      <c r="E7" s="638">
        <v>12000</v>
      </c>
      <c r="F7" s="637" t="s">
        <v>1405</v>
      </c>
      <c r="G7" s="745" t="s">
        <v>1406</v>
      </c>
    </row>
    <row r="8" spans="1:7" s="639" customFormat="1" ht="45.75" customHeight="1">
      <c r="A8" s="747" t="s">
        <v>1407</v>
      </c>
      <c r="B8" s="749" t="s">
        <v>1408</v>
      </c>
      <c r="C8" s="749" t="s">
        <v>1409</v>
      </c>
      <c r="D8" s="640">
        <v>75000</v>
      </c>
      <c r="E8" s="640">
        <v>28646</v>
      </c>
      <c r="F8" s="641" t="s">
        <v>1410</v>
      </c>
      <c r="G8" s="746"/>
    </row>
    <row r="9" spans="1:7" s="639" customFormat="1" ht="45.75" customHeight="1">
      <c r="A9" s="748"/>
      <c r="B9" s="750"/>
      <c r="C9" s="750"/>
      <c r="D9" s="640">
        <v>69000</v>
      </c>
      <c r="E9" s="640">
        <v>26354</v>
      </c>
      <c r="F9" s="641" t="s">
        <v>1411</v>
      </c>
      <c r="G9" s="746"/>
    </row>
    <row r="10" spans="1:7" s="639" customFormat="1" ht="66" customHeight="1">
      <c r="A10" s="643" t="s">
        <v>1412</v>
      </c>
      <c r="B10" s="641" t="s">
        <v>1413</v>
      </c>
      <c r="C10" s="641" t="s">
        <v>1414</v>
      </c>
      <c r="D10" s="640">
        <v>600000</v>
      </c>
      <c r="E10" s="640">
        <v>433000</v>
      </c>
      <c r="F10" s="641" t="s">
        <v>1415</v>
      </c>
      <c r="G10" s="746"/>
    </row>
    <row r="11" spans="1:7" s="639" customFormat="1" ht="66" customHeight="1">
      <c r="A11" s="643" t="s">
        <v>1416</v>
      </c>
      <c r="B11" s="641" t="s">
        <v>1417</v>
      </c>
      <c r="C11" s="641" t="s">
        <v>1418</v>
      </c>
      <c r="D11" s="640">
        <v>339000</v>
      </c>
      <c r="E11" s="640">
        <v>339000</v>
      </c>
      <c r="F11" s="641" t="s">
        <v>1419</v>
      </c>
      <c r="G11" s="642" t="s">
        <v>1420</v>
      </c>
    </row>
    <row r="12" spans="1:7" s="639" customFormat="1" ht="66" customHeight="1" thickBot="1">
      <c r="A12" s="644" t="s">
        <v>1421</v>
      </c>
      <c r="B12" s="645" t="s">
        <v>1422</v>
      </c>
      <c r="C12" s="645" t="s">
        <v>1423</v>
      </c>
      <c r="D12" s="646">
        <v>360000</v>
      </c>
      <c r="E12" s="646">
        <v>360000</v>
      </c>
      <c r="F12" s="645" t="s">
        <v>1424</v>
      </c>
      <c r="G12" s="647" t="s">
        <v>1425</v>
      </c>
    </row>
    <row r="13" spans="1:7" ht="16.5" thickBot="1">
      <c r="A13" s="123" t="s">
        <v>41</v>
      </c>
      <c r="B13" s="744"/>
      <c r="C13" s="744"/>
      <c r="D13" s="648">
        <f>SUM(D7:D12)</f>
        <v>1523000</v>
      </c>
      <c r="E13" s="648">
        <f>SUM(E7:E12)</f>
        <v>1199000</v>
      </c>
      <c r="F13" s="744"/>
      <c r="G13" s="744"/>
    </row>
  </sheetData>
  <mergeCells count="12">
    <mergeCell ref="B13:C13"/>
    <mergeCell ref="F13:G13"/>
    <mergeCell ref="G7:G10"/>
    <mergeCell ref="A8:A9"/>
    <mergeCell ref="B8:B9"/>
    <mergeCell ref="C8:C9"/>
    <mergeCell ref="A3:G3"/>
    <mergeCell ref="A5:A6"/>
    <mergeCell ref="B5:B6"/>
    <mergeCell ref="C5:E5"/>
    <mergeCell ref="F5:F6"/>
    <mergeCell ref="G5:G6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10"/>
  <sheetViews>
    <sheetView showGridLines="0" workbookViewId="0" topLeftCell="A1">
      <selection activeCell="I11" sqref="I11"/>
    </sheetView>
  </sheetViews>
  <sheetFormatPr defaultColWidth="9.140625" defaultRowHeight="12.75"/>
  <cols>
    <col min="1" max="1" width="4.28125" style="266" customWidth="1"/>
    <col min="2" max="2" width="6.140625" style="266" customWidth="1"/>
    <col min="3" max="3" width="6.28125" style="266" customWidth="1"/>
    <col min="4" max="4" width="7.8515625" style="266" customWidth="1"/>
    <col min="5" max="5" width="7.28125" style="266" customWidth="1"/>
    <col min="6" max="6" width="4.00390625" style="266" customWidth="1"/>
    <col min="7" max="7" width="5.28125" style="266" customWidth="1"/>
    <col min="8" max="8" width="9.57421875" style="266" customWidth="1"/>
    <col min="9" max="9" width="44.8515625" style="266" customWidth="1"/>
    <col min="10" max="10" width="12.00390625" style="266" customWidth="1"/>
    <col min="11" max="11" width="11.421875" style="266" customWidth="1"/>
    <col min="12" max="12" width="10.7109375" style="266" customWidth="1"/>
    <col min="13" max="13" width="9.00390625" style="268" customWidth="1"/>
    <col min="14" max="16" width="9.140625" style="266" customWidth="1"/>
    <col min="17" max="17" width="9.140625" style="268" customWidth="1"/>
    <col min="18" max="16384" width="9.140625" style="266" customWidth="1"/>
  </cols>
  <sheetData>
    <row r="1" spans="1:13" ht="12.75">
      <c r="A1" s="1" t="s">
        <v>1447</v>
      </c>
      <c r="B1" s="1"/>
      <c r="C1" s="1"/>
      <c r="D1" s="1"/>
      <c r="E1" s="1"/>
      <c r="F1" s="1"/>
      <c r="G1" s="1"/>
      <c r="H1" s="1"/>
      <c r="I1" s="1"/>
      <c r="J1" s="265"/>
      <c r="K1" s="265"/>
      <c r="M1" s="267" t="s">
        <v>750</v>
      </c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265"/>
      <c r="K2" s="265"/>
      <c r="L2" s="265"/>
      <c r="M2" s="269"/>
    </row>
    <row r="3" spans="1:13" ht="13.5" thickBot="1">
      <c r="A3" s="130"/>
      <c r="B3" s="130"/>
      <c r="C3" s="130"/>
      <c r="D3" s="13"/>
      <c r="E3" s="4"/>
      <c r="F3" s="265"/>
      <c r="G3" s="265"/>
      <c r="H3" s="265"/>
      <c r="I3" s="3"/>
      <c r="J3" s="265"/>
      <c r="K3" s="265"/>
      <c r="M3" s="267" t="s">
        <v>1448</v>
      </c>
    </row>
    <row r="4" spans="1:13" ht="24.75" customHeight="1" thickBot="1">
      <c r="A4" s="659" t="s">
        <v>61</v>
      </c>
      <c r="B4" s="659" t="s">
        <v>62</v>
      </c>
      <c r="C4" s="659" t="s">
        <v>63</v>
      </c>
      <c r="D4" s="659" t="s">
        <v>751</v>
      </c>
      <c r="E4" s="659" t="s">
        <v>752</v>
      </c>
      <c r="F4" s="657" t="s">
        <v>753</v>
      </c>
      <c r="G4" s="657"/>
      <c r="H4" s="657"/>
      <c r="I4" s="658"/>
      <c r="J4" s="664" t="s">
        <v>1554</v>
      </c>
      <c r="K4" s="664" t="s">
        <v>0</v>
      </c>
      <c r="L4" s="664" t="s">
        <v>1</v>
      </c>
      <c r="M4" s="649" t="s">
        <v>1426</v>
      </c>
    </row>
    <row r="5" spans="1:13" ht="57.75" customHeight="1" thickBot="1">
      <c r="A5" s="656"/>
      <c r="B5" s="656"/>
      <c r="C5" s="656"/>
      <c r="D5" s="656"/>
      <c r="E5" s="656"/>
      <c r="F5" s="270" t="s">
        <v>68</v>
      </c>
      <c r="G5" s="270" t="s">
        <v>69</v>
      </c>
      <c r="H5" s="270" t="s">
        <v>70</v>
      </c>
      <c r="I5" s="271" t="s">
        <v>754</v>
      </c>
      <c r="J5" s="665"/>
      <c r="K5" s="665"/>
      <c r="L5" s="665"/>
      <c r="M5" s="650"/>
    </row>
    <row r="6" spans="1:13" ht="31.5" customHeight="1">
      <c r="A6" s="272"/>
      <c r="B6" s="272"/>
      <c r="C6" s="272"/>
      <c r="D6" s="272"/>
      <c r="E6" s="272"/>
      <c r="F6" s="273"/>
      <c r="G6" s="274"/>
      <c r="H6" s="275"/>
      <c r="I6" s="276"/>
      <c r="J6" s="277"/>
      <c r="K6" s="277"/>
      <c r="L6" s="278"/>
      <c r="M6" s="279"/>
    </row>
    <row r="7" spans="1:13" ht="18.75">
      <c r="A7" s="280"/>
      <c r="B7" s="280"/>
      <c r="C7" s="280"/>
      <c r="D7" s="281"/>
      <c r="E7" s="282"/>
      <c r="F7" s="651" t="s">
        <v>72</v>
      </c>
      <c r="G7" s="652"/>
      <c r="H7" s="652"/>
      <c r="I7" s="653"/>
      <c r="J7" s="283"/>
      <c r="K7" s="283"/>
      <c r="L7" s="283"/>
      <c r="M7" s="284"/>
    </row>
    <row r="8" spans="1:13" ht="12.75" customHeight="1">
      <c r="A8" s="280"/>
      <c r="B8" s="280"/>
      <c r="C8" s="280"/>
      <c r="D8" s="281"/>
      <c r="E8" s="282"/>
      <c r="F8" s="285"/>
      <c r="G8" s="286"/>
      <c r="H8" s="287"/>
      <c r="I8" s="287"/>
      <c r="J8" s="283"/>
      <c r="K8" s="283"/>
      <c r="L8" s="283"/>
      <c r="M8" s="284"/>
    </row>
    <row r="9" spans="1:13" ht="16.5" customHeight="1">
      <c r="A9" s="288">
        <v>1</v>
      </c>
      <c r="B9" s="288"/>
      <c r="C9" s="288">
        <v>1</v>
      </c>
      <c r="D9" s="289"/>
      <c r="E9" s="289"/>
      <c r="F9" s="187" t="s">
        <v>1446</v>
      </c>
      <c r="G9" s="290"/>
      <c r="H9" s="291"/>
      <c r="I9" s="291"/>
      <c r="J9" s="292"/>
      <c r="K9" s="292"/>
      <c r="L9" s="292"/>
      <c r="M9" s="293"/>
    </row>
    <row r="10" spans="1:13" ht="16.5" customHeight="1">
      <c r="A10" s="288"/>
      <c r="B10" s="288"/>
      <c r="C10" s="288"/>
      <c r="D10" s="289">
        <v>1</v>
      </c>
      <c r="E10" s="289"/>
      <c r="F10" s="187"/>
      <c r="G10" s="290"/>
      <c r="H10" s="291" t="s">
        <v>755</v>
      </c>
      <c r="I10" s="291"/>
      <c r="J10" s="292"/>
      <c r="K10" s="292"/>
      <c r="L10" s="292"/>
      <c r="M10" s="293"/>
    </row>
    <row r="11" spans="1:13" ht="16.5" customHeight="1">
      <c r="A11" s="288"/>
      <c r="B11" s="288"/>
      <c r="C11" s="288"/>
      <c r="D11" s="289"/>
      <c r="E11" s="289">
        <v>1</v>
      </c>
      <c r="F11" s="187"/>
      <c r="G11" s="290"/>
      <c r="H11" s="291"/>
      <c r="I11" s="291" t="s">
        <v>1449</v>
      </c>
      <c r="J11" s="292">
        <v>189437</v>
      </c>
      <c r="K11" s="292">
        <v>116849</v>
      </c>
      <c r="L11" s="292">
        <v>116849</v>
      </c>
      <c r="M11" s="155">
        <f aca="true" t="shared" si="0" ref="M11:M19">L11/K11*100</f>
        <v>100</v>
      </c>
    </row>
    <row r="12" spans="1:13" ht="16.5" customHeight="1">
      <c r="A12" s="288"/>
      <c r="B12" s="288"/>
      <c r="C12" s="288"/>
      <c r="D12" s="289"/>
      <c r="E12" s="289">
        <v>2</v>
      </c>
      <c r="F12" s="187"/>
      <c r="G12" s="290"/>
      <c r="H12" s="291"/>
      <c r="I12" s="291" t="s">
        <v>1450</v>
      </c>
      <c r="J12" s="292">
        <v>64495</v>
      </c>
      <c r="K12" s="292">
        <v>38515</v>
      </c>
      <c r="L12" s="292">
        <v>38515</v>
      </c>
      <c r="M12" s="155">
        <f t="shared" si="0"/>
        <v>100</v>
      </c>
    </row>
    <row r="13" spans="1:13" ht="16.5" customHeight="1">
      <c r="A13" s="288"/>
      <c r="B13" s="288"/>
      <c r="C13" s="288"/>
      <c r="D13" s="289"/>
      <c r="E13" s="289">
        <v>3</v>
      </c>
      <c r="F13" s="187"/>
      <c r="G13" s="290"/>
      <c r="H13" s="291"/>
      <c r="I13" s="291" t="s">
        <v>1451</v>
      </c>
      <c r="J13" s="292">
        <v>45548</v>
      </c>
      <c r="K13" s="292">
        <v>40688</v>
      </c>
      <c r="L13" s="292">
        <v>40688</v>
      </c>
      <c r="M13" s="155">
        <f t="shared" si="0"/>
        <v>100</v>
      </c>
    </row>
    <row r="14" spans="1:13" ht="16.5" customHeight="1">
      <c r="A14" s="288"/>
      <c r="B14" s="288"/>
      <c r="C14" s="288"/>
      <c r="D14" s="289"/>
      <c r="E14" s="289">
        <v>4</v>
      </c>
      <c r="F14" s="187"/>
      <c r="G14" s="290"/>
      <c r="H14" s="291"/>
      <c r="I14" s="291" t="s">
        <v>756</v>
      </c>
      <c r="J14" s="292">
        <v>300</v>
      </c>
      <c r="K14" s="292"/>
      <c r="L14" s="292"/>
      <c r="M14" s="155"/>
    </row>
    <row r="15" spans="1:13" ht="16.5" customHeight="1">
      <c r="A15" s="288"/>
      <c r="B15" s="288"/>
      <c r="C15" s="288"/>
      <c r="D15" s="289"/>
      <c r="E15" s="289">
        <v>5</v>
      </c>
      <c r="F15" s="187"/>
      <c r="G15" s="290"/>
      <c r="H15" s="291"/>
      <c r="I15" s="291" t="s">
        <v>1452</v>
      </c>
      <c r="J15" s="292"/>
      <c r="K15" s="292">
        <v>3194</v>
      </c>
      <c r="L15" s="292">
        <v>3194</v>
      </c>
      <c r="M15" s="155">
        <f t="shared" si="0"/>
        <v>100</v>
      </c>
    </row>
    <row r="16" spans="1:13" ht="16.5" customHeight="1">
      <c r="A16" s="288"/>
      <c r="B16" s="288"/>
      <c r="C16" s="288"/>
      <c r="D16" s="289">
        <v>2</v>
      </c>
      <c r="E16" s="289"/>
      <c r="F16" s="187"/>
      <c r="G16" s="290"/>
      <c r="H16" s="291" t="s">
        <v>757</v>
      </c>
      <c r="I16" s="291"/>
      <c r="J16" s="292"/>
      <c r="K16" s="292"/>
      <c r="L16" s="292"/>
      <c r="M16" s="155"/>
    </row>
    <row r="17" spans="1:13" ht="16.5" customHeight="1">
      <c r="A17" s="288"/>
      <c r="B17" s="288"/>
      <c r="C17" s="288"/>
      <c r="D17" s="289"/>
      <c r="E17" s="289">
        <v>1</v>
      </c>
      <c r="F17" s="187"/>
      <c r="G17" s="290"/>
      <c r="H17" s="291"/>
      <c r="I17" s="291" t="s">
        <v>12</v>
      </c>
      <c r="J17" s="292">
        <v>1500</v>
      </c>
      <c r="K17" s="292">
        <v>2359</v>
      </c>
      <c r="L17" s="292">
        <v>2359</v>
      </c>
      <c r="M17" s="155">
        <f t="shared" si="0"/>
        <v>100</v>
      </c>
    </row>
    <row r="18" spans="1:13" ht="16.5" customHeight="1">
      <c r="A18" s="288"/>
      <c r="B18" s="288"/>
      <c r="C18" s="288"/>
      <c r="D18" s="289"/>
      <c r="E18" s="289">
        <v>2</v>
      </c>
      <c r="F18" s="187"/>
      <c r="G18" s="290"/>
      <c r="H18" s="291"/>
      <c r="I18" s="291" t="s">
        <v>758</v>
      </c>
      <c r="J18" s="292"/>
      <c r="K18" s="292"/>
      <c r="L18" s="292"/>
      <c r="M18" s="155"/>
    </row>
    <row r="19" spans="1:13" ht="16.5" customHeight="1">
      <c r="A19" s="288"/>
      <c r="B19" s="288"/>
      <c r="C19" s="288"/>
      <c r="D19" s="289"/>
      <c r="E19" s="289">
        <v>3</v>
      </c>
      <c r="F19" s="187"/>
      <c r="G19" s="290"/>
      <c r="H19" s="291"/>
      <c r="I19" s="291" t="s">
        <v>759</v>
      </c>
      <c r="J19" s="292"/>
      <c r="K19" s="292">
        <v>8641</v>
      </c>
      <c r="L19" s="292">
        <v>8641</v>
      </c>
      <c r="M19" s="155">
        <f t="shared" si="0"/>
        <v>100</v>
      </c>
    </row>
    <row r="20" spans="1:13" ht="16.5" customHeight="1">
      <c r="A20" s="288"/>
      <c r="B20" s="288"/>
      <c r="C20" s="288"/>
      <c r="D20" s="289"/>
      <c r="E20" s="289"/>
      <c r="F20" s="187"/>
      <c r="G20" s="290"/>
      <c r="H20" s="291"/>
      <c r="I20" s="291"/>
      <c r="J20" s="292"/>
      <c r="K20" s="292"/>
      <c r="L20" s="292"/>
      <c r="M20" s="293"/>
    </row>
    <row r="21" spans="1:13" ht="16.5" customHeight="1">
      <c r="A21" s="288"/>
      <c r="B21" s="288"/>
      <c r="C21" s="288"/>
      <c r="D21" s="289"/>
      <c r="E21" s="289"/>
      <c r="F21" s="294" t="s">
        <v>76</v>
      </c>
      <c r="G21" s="294"/>
      <c r="H21" s="295"/>
      <c r="I21" s="294"/>
      <c r="J21" s="296">
        <f>SUM(J5:J20)</f>
        <v>301280</v>
      </c>
      <c r="K21" s="296">
        <f>SUM(K5:K20)</f>
        <v>210246</v>
      </c>
      <c r="L21" s="296">
        <f>SUM(L5:L20)</f>
        <v>210246</v>
      </c>
      <c r="M21" s="165">
        <f>L21/K21*100</f>
        <v>100</v>
      </c>
    </row>
    <row r="22" spans="1:13" ht="16.5" customHeight="1">
      <c r="A22" s="288"/>
      <c r="B22" s="288"/>
      <c r="C22" s="288"/>
      <c r="D22" s="289"/>
      <c r="E22" s="289"/>
      <c r="F22" s="187"/>
      <c r="G22" s="290"/>
      <c r="H22" s="291"/>
      <c r="I22" s="291"/>
      <c r="J22" s="292"/>
      <c r="K22" s="292"/>
      <c r="L22" s="292"/>
      <c r="M22" s="293"/>
    </row>
    <row r="23" spans="1:13" ht="16.5" customHeight="1">
      <c r="A23" s="288">
        <v>2</v>
      </c>
      <c r="B23" s="288"/>
      <c r="C23" s="288">
        <v>1</v>
      </c>
      <c r="D23" s="289"/>
      <c r="E23" s="289"/>
      <c r="F23" s="187" t="s">
        <v>2</v>
      </c>
      <c r="G23" s="290"/>
      <c r="H23" s="291"/>
      <c r="I23" s="291"/>
      <c r="J23" s="292"/>
      <c r="K23" s="292"/>
      <c r="L23" s="292"/>
      <c r="M23" s="293"/>
    </row>
    <row r="24" spans="1:13" ht="16.5" customHeight="1">
      <c r="A24" s="288"/>
      <c r="B24" s="288"/>
      <c r="C24" s="288"/>
      <c r="D24" s="289">
        <v>1</v>
      </c>
      <c r="E24" s="289"/>
      <c r="F24" s="187"/>
      <c r="G24" s="290"/>
      <c r="H24" s="291" t="s">
        <v>755</v>
      </c>
      <c r="I24" s="291"/>
      <c r="J24" s="292"/>
      <c r="K24" s="292"/>
      <c r="L24" s="292"/>
      <c r="M24" s="293"/>
    </row>
    <row r="25" spans="1:13" ht="16.5" customHeight="1">
      <c r="A25" s="288"/>
      <c r="B25" s="288"/>
      <c r="C25" s="288"/>
      <c r="D25" s="289"/>
      <c r="E25" s="289">
        <v>1</v>
      </c>
      <c r="F25" s="187"/>
      <c r="G25" s="290"/>
      <c r="H25" s="291"/>
      <c r="I25" s="291" t="s">
        <v>1449</v>
      </c>
      <c r="J25" s="292">
        <v>317790</v>
      </c>
      <c r="K25" s="292">
        <v>326443</v>
      </c>
      <c r="L25" s="292">
        <v>322844</v>
      </c>
      <c r="M25" s="155">
        <f aca="true" t="shared" si="1" ref="M25:M31">L25/K25*100</f>
        <v>98.89751043826946</v>
      </c>
    </row>
    <row r="26" spans="1:13" ht="16.5" customHeight="1">
      <c r="A26" s="288"/>
      <c r="B26" s="288"/>
      <c r="C26" s="288"/>
      <c r="D26" s="289"/>
      <c r="E26" s="289">
        <v>2</v>
      </c>
      <c r="F26" s="187"/>
      <c r="G26" s="290"/>
      <c r="H26" s="291"/>
      <c r="I26" s="291" t="s">
        <v>1450</v>
      </c>
      <c r="J26" s="292">
        <v>108378</v>
      </c>
      <c r="K26" s="292">
        <v>110270</v>
      </c>
      <c r="L26" s="292">
        <v>107393</v>
      </c>
      <c r="M26" s="155">
        <f t="shared" si="1"/>
        <v>97.3909494876213</v>
      </c>
    </row>
    <row r="27" spans="1:13" ht="16.5" customHeight="1">
      <c r="A27" s="288"/>
      <c r="B27" s="288"/>
      <c r="C27" s="288"/>
      <c r="D27" s="289"/>
      <c r="E27" s="289">
        <v>3</v>
      </c>
      <c r="F27" s="187"/>
      <c r="G27" s="290"/>
      <c r="H27" s="291"/>
      <c r="I27" s="291" t="s">
        <v>1451</v>
      </c>
      <c r="J27" s="292">
        <v>70452</v>
      </c>
      <c r="K27" s="292">
        <v>101412</v>
      </c>
      <c r="L27" s="292">
        <v>99582</v>
      </c>
      <c r="M27" s="155">
        <f t="shared" si="1"/>
        <v>98.1954798248728</v>
      </c>
    </row>
    <row r="28" spans="1:13" ht="16.5" customHeight="1">
      <c r="A28" s="288"/>
      <c r="B28" s="288"/>
      <c r="C28" s="288"/>
      <c r="D28" s="289"/>
      <c r="E28" s="289">
        <v>4</v>
      </c>
      <c r="F28" s="187"/>
      <c r="G28" s="290"/>
      <c r="H28" s="291"/>
      <c r="I28" s="291" t="s">
        <v>756</v>
      </c>
      <c r="J28" s="292">
        <v>600</v>
      </c>
      <c r="K28" s="292">
        <v>600</v>
      </c>
      <c r="L28" s="292">
        <v>539</v>
      </c>
      <c r="M28" s="155">
        <f t="shared" si="1"/>
        <v>89.83333333333333</v>
      </c>
    </row>
    <row r="29" spans="1:13" ht="16.5" customHeight="1">
      <c r="A29" s="288"/>
      <c r="B29" s="288"/>
      <c r="C29" s="288"/>
      <c r="D29" s="289">
        <v>2</v>
      </c>
      <c r="E29" s="289"/>
      <c r="F29" s="187"/>
      <c r="G29" s="290"/>
      <c r="H29" s="291" t="s">
        <v>757</v>
      </c>
      <c r="I29" s="291"/>
      <c r="J29" s="297"/>
      <c r="K29" s="297"/>
      <c r="L29" s="297"/>
      <c r="M29" s="155"/>
    </row>
    <row r="30" spans="1:13" ht="16.5" customHeight="1">
      <c r="A30" s="288"/>
      <c r="B30" s="288"/>
      <c r="C30" s="288"/>
      <c r="D30" s="289"/>
      <c r="E30" s="289">
        <v>1</v>
      </c>
      <c r="F30" s="187"/>
      <c r="G30" s="290"/>
      <c r="H30" s="291"/>
      <c r="I30" s="291" t="s">
        <v>12</v>
      </c>
      <c r="J30" s="292">
        <v>7000</v>
      </c>
      <c r="K30" s="292">
        <v>11655</v>
      </c>
      <c r="L30" s="292">
        <v>5150</v>
      </c>
      <c r="M30" s="155">
        <f t="shared" si="1"/>
        <v>44.18704418704419</v>
      </c>
    </row>
    <row r="31" spans="1:13" ht="16.5" customHeight="1">
      <c r="A31" s="288"/>
      <c r="B31" s="288"/>
      <c r="C31" s="288"/>
      <c r="D31" s="289"/>
      <c r="E31" s="289">
        <v>2</v>
      </c>
      <c r="F31" s="187"/>
      <c r="G31" s="290"/>
      <c r="H31" s="291"/>
      <c r="I31" s="291" t="s">
        <v>758</v>
      </c>
      <c r="J31" s="292">
        <v>2327</v>
      </c>
      <c r="K31" s="292">
        <v>7433</v>
      </c>
      <c r="L31" s="292">
        <v>7457</v>
      </c>
      <c r="M31" s="155">
        <f t="shared" si="1"/>
        <v>100.32288443427957</v>
      </c>
    </row>
    <row r="32" spans="1:13" ht="16.5" customHeight="1">
      <c r="A32" s="288"/>
      <c r="B32" s="288"/>
      <c r="C32" s="288"/>
      <c r="D32" s="289"/>
      <c r="E32" s="289"/>
      <c r="F32" s="187"/>
      <c r="G32" s="290"/>
      <c r="H32" s="291"/>
      <c r="I32" s="291"/>
      <c r="J32" s="292"/>
      <c r="K32" s="292"/>
      <c r="L32" s="292"/>
      <c r="M32" s="293"/>
    </row>
    <row r="33" spans="1:13" ht="16.5" customHeight="1">
      <c r="A33" s="288"/>
      <c r="B33" s="288"/>
      <c r="C33" s="288"/>
      <c r="D33" s="289"/>
      <c r="E33" s="289"/>
      <c r="F33" s="294" t="s">
        <v>76</v>
      </c>
      <c r="G33" s="294"/>
      <c r="H33" s="295"/>
      <c r="I33" s="294"/>
      <c r="J33" s="296">
        <f>SUM(J22:J32)</f>
        <v>506547</v>
      </c>
      <c r="K33" s="296">
        <f>SUM(K22:K32)</f>
        <v>557813</v>
      </c>
      <c r="L33" s="296">
        <f>SUM(L22:L32)</f>
        <v>542965</v>
      </c>
      <c r="M33" s="165">
        <f>L33/K33*100</f>
        <v>97.33817605541643</v>
      </c>
    </row>
    <row r="34" spans="1:13" ht="16.5" customHeight="1">
      <c r="A34" s="288"/>
      <c r="B34" s="288"/>
      <c r="C34" s="288"/>
      <c r="D34" s="289"/>
      <c r="E34" s="289"/>
      <c r="F34" s="187"/>
      <c r="G34" s="290"/>
      <c r="H34" s="291"/>
      <c r="I34" s="291"/>
      <c r="J34" s="292"/>
      <c r="K34" s="292"/>
      <c r="L34" s="292"/>
      <c r="M34" s="293"/>
    </row>
    <row r="35" spans="1:13" ht="16.5" customHeight="1">
      <c r="A35" s="288">
        <v>3</v>
      </c>
      <c r="B35" s="288"/>
      <c r="C35" s="288">
        <v>1</v>
      </c>
      <c r="D35" s="289"/>
      <c r="E35" s="289"/>
      <c r="F35" s="187" t="s">
        <v>1453</v>
      </c>
      <c r="G35" s="290"/>
      <c r="H35" s="291"/>
      <c r="I35" s="291"/>
      <c r="J35" s="292"/>
      <c r="K35" s="292"/>
      <c r="L35" s="292"/>
      <c r="M35" s="293"/>
    </row>
    <row r="36" spans="1:13" ht="16.5" customHeight="1">
      <c r="A36" s="288"/>
      <c r="B36" s="288"/>
      <c r="C36" s="288"/>
      <c r="D36" s="289">
        <v>1</v>
      </c>
      <c r="E36" s="289"/>
      <c r="F36" s="187"/>
      <c r="G36" s="290"/>
      <c r="H36" s="291" t="s">
        <v>755</v>
      </c>
      <c r="I36" s="291"/>
      <c r="J36" s="292"/>
      <c r="K36" s="292"/>
      <c r="L36" s="292"/>
      <c r="M36" s="293"/>
    </row>
    <row r="37" spans="1:13" ht="16.5" customHeight="1">
      <c r="A37" s="288"/>
      <c r="B37" s="288"/>
      <c r="C37" s="288"/>
      <c r="D37" s="289"/>
      <c r="E37" s="289">
        <v>1</v>
      </c>
      <c r="F37" s="187"/>
      <c r="G37" s="290"/>
      <c r="H37" s="291"/>
      <c r="I37" s="291" t="s">
        <v>1449</v>
      </c>
      <c r="J37" s="292">
        <v>133445</v>
      </c>
      <c r="K37" s="292">
        <v>138504</v>
      </c>
      <c r="L37" s="292">
        <v>137781</v>
      </c>
      <c r="M37" s="155">
        <f aca="true" t="shared" si="2" ref="M37:M42">L37/K37*100</f>
        <v>99.47799341535263</v>
      </c>
    </row>
    <row r="38" spans="1:13" ht="16.5" customHeight="1">
      <c r="A38" s="288"/>
      <c r="B38" s="288"/>
      <c r="C38" s="288"/>
      <c r="D38" s="289"/>
      <c r="E38" s="289">
        <v>2</v>
      </c>
      <c r="F38" s="187"/>
      <c r="G38" s="290"/>
      <c r="H38" s="291"/>
      <c r="I38" s="291" t="s">
        <v>1450</v>
      </c>
      <c r="J38" s="292">
        <v>44912</v>
      </c>
      <c r="K38" s="292">
        <v>45904</v>
      </c>
      <c r="L38" s="292">
        <v>45629</v>
      </c>
      <c r="M38" s="155">
        <f t="shared" si="2"/>
        <v>99.40092366678284</v>
      </c>
    </row>
    <row r="39" spans="1:13" ht="16.5" customHeight="1">
      <c r="A39" s="288"/>
      <c r="B39" s="288"/>
      <c r="C39" s="288"/>
      <c r="D39" s="289"/>
      <c r="E39" s="289">
        <v>3</v>
      </c>
      <c r="F39" s="187"/>
      <c r="G39" s="290"/>
      <c r="H39" s="291"/>
      <c r="I39" s="291" t="s">
        <v>1451</v>
      </c>
      <c r="J39" s="292">
        <v>24795</v>
      </c>
      <c r="K39" s="292">
        <v>38063</v>
      </c>
      <c r="L39" s="292">
        <v>37402</v>
      </c>
      <c r="M39" s="155">
        <f t="shared" si="2"/>
        <v>98.26340540682553</v>
      </c>
    </row>
    <row r="40" spans="1:13" ht="16.5" customHeight="1">
      <c r="A40" s="288"/>
      <c r="B40" s="288"/>
      <c r="C40" s="288"/>
      <c r="D40" s="289"/>
      <c r="E40" s="289">
        <v>4</v>
      </c>
      <c r="F40" s="187"/>
      <c r="G40" s="290"/>
      <c r="H40" s="291"/>
      <c r="I40" s="291" t="s">
        <v>756</v>
      </c>
      <c r="J40" s="292"/>
      <c r="K40" s="292">
        <v>203</v>
      </c>
      <c r="L40" s="292">
        <v>203</v>
      </c>
      <c r="M40" s="155">
        <f t="shared" si="2"/>
        <v>100</v>
      </c>
    </row>
    <row r="41" spans="1:13" ht="16.5" customHeight="1">
      <c r="A41" s="288"/>
      <c r="B41" s="288"/>
      <c r="C41" s="288"/>
      <c r="D41" s="289">
        <v>2</v>
      </c>
      <c r="E41" s="289"/>
      <c r="F41" s="187"/>
      <c r="G41" s="290"/>
      <c r="H41" s="291" t="s">
        <v>757</v>
      </c>
      <c r="I41" s="291"/>
      <c r="J41" s="292"/>
      <c r="K41" s="292"/>
      <c r="L41" s="292"/>
      <c r="M41" s="155"/>
    </row>
    <row r="42" spans="1:13" ht="16.5" customHeight="1">
      <c r="A42" s="288"/>
      <c r="B42" s="288"/>
      <c r="C42" s="288"/>
      <c r="D42" s="289"/>
      <c r="E42" s="289">
        <v>1</v>
      </c>
      <c r="F42" s="187"/>
      <c r="G42" s="290"/>
      <c r="H42" s="291"/>
      <c r="I42" s="291" t="s">
        <v>12</v>
      </c>
      <c r="J42" s="292"/>
      <c r="K42" s="292">
        <v>2355</v>
      </c>
      <c r="L42" s="292">
        <v>1732</v>
      </c>
      <c r="M42" s="155">
        <f t="shared" si="2"/>
        <v>73.5456475583864</v>
      </c>
    </row>
    <row r="43" spans="1:13" ht="16.5" customHeight="1">
      <c r="A43" s="288"/>
      <c r="B43" s="288"/>
      <c r="C43" s="288"/>
      <c r="D43" s="289"/>
      <c r="E43" s="289"/>
      <c r="F43" s="187"/>
      <c r="G43" s="290"/>
      <c r="H43" s="291"/>
      <c r="I43" s="291"/>
      <c r="J43" s="297"/>
      <c r="K43" s="297"/>
      <c r="L43" s="297"/>
      <c r="M43" s="293"/>
    </row>
    <row r="44" spans="1:13" ht="16.5" customHeight="1">
      <c r="A44" s="288"/>
      <c r="B44" s="288"/>
      <c r="C44" s="288"/>
      <c r="D44" s="289"/>
      <c r="E44" s="289"/>
      <c r="F44" s="294" t="s">
        <v>76</v>
      </c>
      <c r="G44" s="294"/>
      <c r="H44" s="295"/>
      <c r="I44" s="294"/>
      <c r="J44" s="296">
        <f>SUM(J34:J43)</f>
        <v>203152</v>
      </c>
      <c r="K44" s="296">
        <f>SUM(K34:K43)</f>
        <v>225029</v>
      </c>
      <c r="L44" s="296">
        <f>SUM(L34:L43)</f>
        <v>222747</v>
      </c>
      <c r="M44" s="165">
        <f>L44/K44*100</f>
        <v>98.98590848290665</v>
      </c>
    </row>
    <row r="45" spans="1:13" ht="16.5" customHeight="1">
      <c r="A45" s="298"/>
      <c r="B45" s="298"/>
      <c r="C45" s="298"/>
      <c r="D45" s="299"/>
      <c r="E45" s="299"/>
      <c r="F45" s="187"/>
      <c r="G45" s="290"/>
      <c r="H45" s="291"/>
      <c r="I45" s="290"/>
      <c r="J45" s="300"/>
      <c r="K45" s="300"/>
      <c r="L45" s="300"/>
      <c r="M45" s="301"/>
    </row>
    <row r="46" spans="1:13" ht="16.5" customHeight="1">
      <c r="A46" s="288">
        <v>4</v>
      </c>
      <c r="B46" s="288"/>
      <c r="C46" s="288"/>
      <c r="D46" s="289"/>
      <c r="E46" s="289"/>
      <c r="F46" s="187" t="s">
        <v>3</v>
      </c>
      <c r="G46" s="290"/>
      <c r="H46" s="291"/>
      <c r="I46" s="291"/>
      <c r="J46" s="292"/>
      <c r="K46" s="292"/>
      <c r="L46" s="292"/>
      <c r="M46" s="293"/>
    </row>
    <row r="47" spans="1:13" ht="16.5" customHeight="1">
      <c r="A47" s="288"/>
      <c r="B47" s="288">
        <v>1</v>
      </c>
      <c r="C47" s="288">
        <v>1</v>
      </c>
      <c r="D47" s="299"/>
      <c r="E47" s="299"/>
      <c r="F47" s="302"/>
      <c r="G47" s="290" t="s">
        <v>3</v>
      </c>
      <c r="H47" s="303"/>
      <c r="I47" s="302"/>
      <c r="J47" s="292"/>
      <c r="K47" s="292"/>
      <c r="L47" s="292"/>
      <c r="M47" s="293"/>
    </row>
    <row r="48" spans="1:13" ht="16.5" customHeight="1">
      <c r="A48" s="288"/>
      <c r="B48" s="288"/>
      <c r="C48" s="288"/>
      <c r="D48" s="289">
        <v>1</v>
      </c>
      <c r="E48" s="289"/>
      <c r="F48" s="187"/>
      <c r="G48" s="290"/>
      <c r="H48" s="291" t="s">
        <v>755</v>
      </c>
      <c r="I48" s="291"/>
      <c r="J48" s="292"/>
      <c r="K48" s="292"/>
      <c r="L48" s="292"/>
      <c r="M48" s="293"/>
    </row>
    <row r="49" spans="1:13" ht="16.5" customHeight="1">
      <c r="A49" s="288"/>
      <c r="B49" s="288"/>
      <c r="C49" s="288"/>
      <c r="D49" s="289"/>
      <c r="E49" s="289">
        <v>1</v>
      </c>
      <c r="F49" s="187"/>
      <c r="G49" s="290"/>
      <c r="H49" s="291"/>
      <c r="I49" s="291" t="s">
        <v>1449</v>
      </c>
      <c r="J49" s="292">
        <v>124541</v>
      </c>
      <c r="K49" s="292">
        <v>134626</v>
      </c>
      <c r="L49" s="292">
        <v>129996</v>
      </c>
      <c r="M49" s="155">
        <f>L49/K49*100</f>
        <v>96.5608426306954</v>
      </c>
    </row>
    <row r="50" spans="1:13" ht="16.5" customHeight="1">
      <c r="A50" s="288"/>
      <c r="B50" s="288"/>
      <c r="C50" s="288"/>
      <c r="D50" s="289"/>
      <c r="E50" s="289">
        <v>2</v>
      </c>
      <c r="F50" s="187"/>
      <c r="G50" s="290"/>
      <c r="H50" s="291"/>
      <c r="I50" s="291" t="s">
        <v>1450</v>
      </c>
      <c r="J50" s="292">
        <v>42101</v>
      </c>
      <c r="K50" s="292">
        <v>44870</v>
      </c>
      <c r="L50" s="292">
        <v>42764</v>
      </c>
      <c r="M50" s="155">
        <f>L50/K50*100</f>
        <v>95.30644082906173</v>
      </c>
    </row>
    <row r="51" spans="1:13" ht="16.5" customHeight="1">
      <c r="A51" s="288"/>
      <c r="B51" s="288"/>
      <c r="C51" s="288"/>
      <c r="D51" s="289"/>
      <c r="E51" s="289">
        <v>3</v>
      </c>
      <c r="F51" s="187"/>
      <c r="G51" s="290"/>
      <c r="H51" s="291"/>
      <c r="I51" s="291" t="s">
        <v>1451</v>
      </c>
      <c r="J51" s="292">
        <v>55894</v>
      </c>
      <c r="K51" s="292">
        <v>73850</v>
      </c>
      <c r="L51" s="292">
        <v>68275</v>
      </c>
      <c r="M51" s="155">
        <f>L51/K51*100</f>
        <v>92.45091401489506</v>
      </c>
    </row>
    <row r="52" spans="1:13" ht="16.5" customHeight="1">
      <c r="A52" s="288"/>
      <c r="B52" s="288"/>
      <c r="C52" s="288"/>
      <c r="D52" s="289"/>
      <c r="E52" s="289">
        <v>4</v>
      </c>
      <c r="F52" s="187"/>
      <c r="G52" s="290"/>
      <c r="H52" s="291"/>
      <c r="I52" s="291" t="s">
        <v>756</v>
      </c>
      <c r="J52" s="292">
        <v>101</v>
      </c>
      <c r="K52" s="292">
        <v>101</v>
      </c>
      <c r="L52" s="292">
        <v>24</v>
      </c>
      <c r="M52" s="155">
        <f>L52/K52*100</f>
        <v>23.762376237623762</v>
      </c>
    </row>
    <row r="53" spans="1:13" ht="16.5" customHeight="1">
      <c r="A53" s="288"/>
      <c r="B53" s="288"/>
      <c r="C53" s="288"/>
      <c r="D53" s="289">
        <v>2</v>
      </c>
      <c r="E53" s="289"/>
      <c r="F53" s="187"/>
      <c r="G53" s="290"/>
      <c r="H53" s="291" t="s">
        <v>757</v>
      </c>
      <c r="I53" s="291"/>
      <c r="J53" s="292"/>
      <c r="K53" s="292"/>
      <c r="L53" s="292"/>
      <c r="M53" s="155"/>
    </row>
    <row r="54" spans="1:13" ht="16.5" customHeight="1">
      <c r="A54" s="288"/>
      <c r="B54" s="288"/>
      <c r="C54" s="288"/>
      <c r="D54" s="289"/>
      <c r="E54" s="289">
        <v>1</v>
      </c>
      <c r="F54" s="187"/>
      <c r="G54" s="290"/>
      <c r="H54" s="291"/>
      <c r="I54" s="291" t="s">
        <v>12</v>
      </c>
      <c r="J54" s="292">
        <v>150</v>
      </c>
      <c r="K54" s="292">
        <v>8436</v>
      </c>
      <c r="L54" s="292">
        <v>7737</v>
      </c>
      <c r="M54" s="155">
        <f>L54/K54*100</f>
        <v>91.71408250355618</v>
      </c>
    </row>
    <row r="55" spans="1:13" ht="16.5" customHeight="1">
      <c r="A55" s="288"/>
      <c r="B55" s="288"/>
      <c r="C55" s="288"/>
      <c r="D55" s="289"/>
      <c r="E55" s="289">
        <v>2</v>
      </c>
      <c r="F55" s="187"/>
      <c r="G55" s="290"/>
      <c r="H55" s="291"/>
      <c r="I55" s="291" t="s">
        <v>758</v>
      </c>
      <c r="J55" s="292"/>
      <c r="K55" s="292">
        <v>8600</v>
      </c>
      <c r="L55" s="292">
        <v>8000</v>
      </c>
      <c r="M55" s="155">
        <f>L55/K55*100</f>
        <v>93.02325581395348</v>
      </c>
    </row>
    <row r="56" spans="1:13" ht="16.5" customHeight="1">
      <c r="A56" s="288"/>
      <c r="B56" s="288"/>
      <c r="C56" s="288"/>
      <c r="D56" s="299"/>
      <c r="E56" s="299"/>
      <c r="F56" s="302"/>
      <c r="G56" s="302"/>
      <c r="H56" s="303"/>
      <c r="I56" s="302"/>
      <c r="J56" s="292"/>
      <c r="K56" s="292"/>
      <c r="L56" s="292"/>
      <c r="M56" s="293"/>
    </row>
    <row r="57" spans="1:13" ht="16.5" customHeight="1">
      <c r="A57" s="288"/>
      <c r="B57" s="288"/>
      <c r="C57" s="288"/>
      <c r="D57" s="299"/>
      <c r="E57" s="299"/>
      <c r="F57" s="654" t="s">
        <v>79</v>
      </c>
      <c r="G57" s="655"/>
      <c r="H57" s="655"/>
      <c r="I57" s="655"/>
      <c r="J57" s="304">
        <f>SUM(J49:J56)</f>
        <v>222787</v>
      </c>
      <c r="K57" s="304">
        <f>SUM(K49:K56)</f>
        <v>270483</v>
      </c>
      <c r="L57" s="304">
        <f>SUM(L49:L56)</f>
        <v>256796</v>
      </c>
      <c r="M57" s="305">
        <f>L57/K57*100</f>
        <v>94.93979288901706</v>
      </c>
    </row>
    <row r="58" spans="1:13" ht="16.5" customHeight="1">
      <c r="A58" s="288"/>
      <c r="B58" s="288"/>
      <c r="C58" s="288"/>
      <c r="D58" s="299"/>
      <c r="E58" s="299"/>
      <c r="F58" s="302"/>
      <c r="G58" s="302"/>
      <c r="H58" s="303"/>
      <c r="I58" s="302"/>
      <c r="J58" s="292"/>
      <c r="K58" s="292"/>
      <c r="L58" s="292"/>
      <c r="M58" s="293"/>
    </row>
    <row r="59" spans="1:13" ht="16.5" customHeight="1">
      <c r="A59" s="288"/>
      <c r="B59" s="288">
        <v>2</v>
      </c>
      <c r="C59" s="288">
        <v>2</v>
      </c>
      <c r="D59" s="299"/>
      <c r="E59" s="299"/>
      <c r="F59" s="302"/>
      <c r="G59" s="290" t="s">
        <v>1491</v>
      </c>
      <c r="H59" s="303"/>
      <c r="I59" s="302"/>
      <c r="J59" s="292"/>
      <c r="K59" s="292"/>
      <c r="L59" s="292"/>
      <c r="M59" s="293"/>
    </row>
    <row r="60" spans="1:13" ht="16.5" customHeight="1">
      <c r="A60" s="288"/>
      <c r="B60" s="288"/>
      <c r="C60" s="288"/>
      <c r="D60" s="289">
        <v>1</v>
      </c>
      <c r="E60" s="289"/>
      <c r="F60" s="187"/>
      <c r="G60" s="290"/>
      <c r="H60" s="291" t="s">
        <v>755</v>
      </c>
      <c r="I60" s="291"/>
      <c r="J60" s="292"/>
      <c r="K60" s="292"/>
      <c r="L60" s="292"/>
      <c r="M60" s="293"/>
    </row>
    <row r="61" spans="1:13" ht="16.5" customHeight="1">
      <c r="A61" s="288"/>
      <c r="B61" s="288"/>
      <c r="C61" s="288"/>
      <c r="D61" s="289"/>
      <c r="E61" s="289">
        <v>1</v>
      </c>
      <c r="F61" s="187"/>
      <c r="G61" s="290"/>
      <c r="H61" s="291"/>
      <c r="I61" s="291" t="s">
        <v>1449</v>
      </c>
      <c r="J61" s="292">
        <v>8636</v>
      </c>
      <c r="K61" s="292">
        <v>8133</v>
      </c>
      <c r="L61" s="292">
        <v>8087</v>
      </c>
      <c r="M61" s="155">
        <f>L61/K61*100</f>
        <v>99.4344030493053</v>
      </c>
    </row>
    <row r="62" spans="1:13" ht="16.5" customHeight="1">
      <c r="A62" s="288"/>
      <c r="B62" s="288"/>
      <c r="C62" s="288"/>
      <c r="D62" s="289"/>
      <c r="E62" s="289">
        <v>2</v>
      </c>
      <c r="F62" s="187"/>
      <c r="G62" s="290"/>
      <c r="H62" s="291"/>
      <c r="I62" s="291" t="s">
        <v>1450</v>
      </c>
      <c r="J62" s="292">
        <v>2982</v>
      </c>
      <c r="K62" s="292">
        <v>2845</v>
      </c>
      <c r="L62" s="292">
        <v>2355</v>
      </c>
      <c r="M62" s="155">
        <f>L62/K62*100</f>
        <v>82.77680140597539</v>
      </c>
    </row>
    <row r="63" spans="1:13" ht="16.5" customHeight="1">
      <c r="A63" s="288"/>
      <c r="B63" s="288"/>
      <c r="C63" s="288"/>
      <c r="D63" s="289"/>
      <c r="E63" s="289">
        <v>3</v>
      </c>
      <c r="F63" s="187"/>
      <c r="G63" s="290"/>
      <c r="H63" s="291"/>
      <c r="I63" s="291" t="s">
        <v>1451</v>
      </c>
      <c r="J63" s="292">
        <v>19069</v>
      </c>
      <c r="K63" s="292">
        <v>22209</v>
      </c>
      <c r="L63" s="292">
        <v>17676</v>
      </c>
      <c r="M63" s="155">
        <f>L63/K63*100</f>
        <v>79.58935566662164</v>
      </c>
    </row>
    <row r="64" spans="1:13" ht="6.75" customHeight="1">
      <c r="A64" s="288"/>
      <c r="B64" s="288"/>
      <c r="C64" s="288"/>
      <c r="D64" s="289"/>
      <c r="E64" s="289"/>
      <c r="F64" s="187"/>
      <c r="G64" s="290"/>
      <c r="H64" s="291"/>
      <c r="I64" s="291"/>
      <c r="J64" s="292"/>
      <c r="K64" s="292"/>
      <c r="L64" s="292"/>
      <c r="M64" s="293"/>
    </row>
    <row r="65" spans="1:13" ht="16.5" customHeight="1">
      <c r="A65" s="288"/>
      <c r="B65" s="288"/>
      <c r="C65" s="288"/>
      <c r="D65" s="289"/>
      <c r="E65" s="289"/>
      <c r="F65" s="654" t="s">
        <v>79</v>
      </c>
      <c r="G65" s="655"/>
      <c r="H65" s="655"/>
      <c r="I65" s="448"/>
      <c r="J65" s="304">
        <f>SUM(J58:J64)</f>
        <v>30687</v>
      </c>
      <c r="K65" s="304">
        <f>SUM(K58:K64)</f>
        <v>33187</v>
      </c>
      <c r="L65" s="304">
        <f>SUM(L58:L64)</f>
        <v>28118</v>
      </c>
      <c r="M65" s="305">
        <f>L65/K65*100</f>
        <v>84.7259469069214</v>
      </c>
    </row>
    <row r="66" spans="1:13" ht="16.5" customHeight="1">
      <c r="A66" s="288"/>
      <c r="B66" s="288"/>
      <c r="C66" s="288"/>
      <c r="D66" s="289"/>
      <c r="E66" s="289"/>
      <c r="F66" s="306"/>
      <c r="G66" s="306"/>
      <c r="H66" s="306"/>
      <c r="I66" s="306"/>
      <c r="J66" s="307"/>
      <c r="K66" s="307"/>
      <c r="L66" s="307"/>
      <c r="M66" s="308"/>
    </row>
    <row r="67" spans="1:13" ht="16.5" customHeight="1">
      <c r="A67" s="288"/>
      <c r="B67" s="288">
        <v>3</v>
      </c>
      <c r="C67" s="288">
        <v>1</v>
      </c>
      <c r="D67" s="289"/>
      <c r="E67" s="289"/>
      <c r="F67" s="306"/>
      <c r="G67" s="290" t="s">
        <v>1532</v>
      </c>
      <c r="H67" s="306"/>
      <c r="I67" s="306"/>
      <c r="J67" s="307"/>
      <c r="K67" s="307"/>
      <c r="L67" s="307"/>
      <c r="M67" s="308"/>
    </row>
    <row r="68" spans="1:13" ht="16.5" customHeight="1">
      <c r="A68" s="288"/>
      <c r="B68" s="288"/>
      <c r="C68" s="288"/>
      <c r="D68" s="289">
        <v>1</v>
      </c>
      <c r="E68" s="289"/>
      <c r="F68" s="187"/>
      <c r="G68" s="290"/>
      <c r="H68" s="291" t="s">
        <v>755</v>
      </c>
      <c r="I68" s="291"/>
      <c r="J68" s="307"/>
      <c r="K68" s="307"/>
      <c r="L68" s="307"/>
      <c r="M68" s="308"/>
    </row>
    <row r="69" spans="1:13" ht="16.5" customHeight="1">
      <c r="A69" s="288"/>
      <c r="B69" s="288"/>
      <c r="C69" s="288"/>
      <c r="D69" s="289"/>
      <c r="E69" s="289">
        <v>1</v>
      </c>
      <c r="F69" s="187"/>
      <c r="G69" s="290"/>
      <c r="H69" s="291"/>
      <c r="I69" s="291" t="s">
        <v>1449</v>
      </c>
      <c r="J69" s="307"/>
      <c r="K69" s="309">
        <v>31407</v>
      </c>
      <c r="L69" s="309">
        <v>27896</v>
      </c>
      <c r="M69" s="155">
        <f>L69/K69*100</f>
        <v>88.8209634794791</v>
      </c>
    </row>
    <row r="70" spans="1:13" ht="16.5" customHeight="1">
      <c r="A70" s="288"/>
      <c r="B70" s="288"/>
      <c r="C70" s="288"/>
      <c r="D70" s="289"/>
      <c r="E70" s="289">
        <v>2</v>
      </c>
      <c r="F70" s="187"/>
      <c r="G70" s="290"/>
      <c r="H70" s="291"/>
      <c r="I70" s="291" t="s">
        <v>1450</v>
      </c>
      <c r="J70" s="307"/>
      <c r="K70" s="309">
        <v>10290</v>
      </c>
      <c r="L70" s="309">
        <v>9486</v>
      </c>
      <c r="M70" s="155">
        <f>L70/K70*100</f>
        <v>92.18658892128279</v>
      </c>
    </row>
    <row r="71" spans="1:13" ht="16.5" customHeight="1">
      <c r="A71" s="288"/>
      <c r="B71" s="288"/>
      <c r="C71" s="288"/>
      <c r="D71" s="289"/>
      <c r="E71" s="289">
        <v>3</v>
      </c>
      <c r="F71" s="187"/>
      <c r="G71" s="290"/>
      <c r="H71" s="291"/>
      <c r="I71" s="291" t="s">
        <v>1451</v>
      </c>
      <c r="J71" s="307"/>
      <c r="K71" s="309">
        <v>7212</v>
      </c>
      <c r="L71" s="309">
        <v>6640</v>
      </c>
      <c r="M71" s="155">
        <f>L71/K71*100</f>
        <v>92.06877426511369</v>
      </c>
    </row>
    <row r="72" spans="1:13" ht="16.5" customHeight="1">
      <c r="A72" s="288"/>
      <c r="B72" s="288"/>
      <c r="C72" s="288"/>
      <c r="D72" s="289"/>
      <c r="E72" s="289">
        <v>4</v>
      </c>
      <c r="F72" s="187"/>
      <c r="G72" s="290"/>
      <c r="H72" s="291"/>
      <c r="I72" s="291" t="s">
        <v>756</v>
      </c>
      <c r="J72" s="307"/>
      <c r="K72" s="309">
        <v>98</v>
      </c>
      <c r="L72" s="309"/>
      <c r="M72" s="155"/>
    </row>
    <row r="73" spans="1:13" ht="16.5" customHeight="1">
      <c r="A73" s="288"/>
      <c r="B73" s="288"/>
      <c r="C73" s="288"/>
      <c r="D73" s="289">
        <v>2</v>
      </c>
      <c r="E73" s="289"/>
      <c r="F73" s="187"/>
      <c r="G73" s="290"/>
      <c r="H73" s="291" t="s">
        <v>757</v>
      </c>
      <c r="I73" s="291"/>
      <c r="J73" s="307"/>
      <c r="K73" s="309"/>
      <c r="L73" s="309"/>
      <c r="M73" s="155"/>
    </row>
    <row r="74" spans="1:13" ht="16.5" customHeight="1">
      <c r="A74" s="288"/>
      <c r="B74" s="288"/>
      <c r="C74" s="288"/>
      <c r="D74" s="289"/>
      <c r="E74" s="289">
        <v>1</v>
      </c>
      <c r="F74" s="187"/>
      <c r="G74" s="290"/>
      <c r="H74" s="291"/>
      <c r="I74" s="291" t="s">
        <v>12</v>
      </c>
      <c r="J74" s="307"/>
      <c r="K74" s="309">
        <v>170</v>
      </c>
      <c r="L74" s="309">
        <v>163</v>
      </c>
      <c r="M74" s="155">
        <f>L74/K74*100</f>
        <v>95.88235294117648</v>
      </c>
    </row>
    <row r="75" spans="1:13" ht="16.5" customHeight="1">
      <c r="A75" s="288"/>
      <c r="B75" s="288"/>
      <c r="C75" s="288"/>
      <c r="D75" s="289"/>
      <c r="E75" s="289"/>
      <c r="F75" s="290"/>
      <c r="G75" s="290"/>
      <c r="H75" s="291"/>
      <c r="I75" s="291"/>
      <c r="J75" s="307"/>
      <c r="K75" s="307"/>
      <c r="L75" s="307"/>
      <c r="M75" s="308"/>
    </row>
    <row r="76" spans="1:13" ht="16.5" customHeight="1">
      <c r="A76" s="288"/>
      <c r="B76" s="288"/>
      <c r="C76" s="288"/>
      <c r="D76" s="289"/>
      <c r="E76" s="289"/>
      <c r="F76" s="654" t="s">
        <v>79</v>
      </c>
      <c r="G76" s="655"/>
      <c r="H76" s="655"/>
      <c r="I76" s="448"/>
      <c r="J76" s="304">
        <f>SUM(J66:J75)</f>
        <v>0</v>
      </c>
      <c r="K76" s="304">
        <f>SUM(K66:K75)</f>
        <v>49177</v>
      </c>
      <c r="L76" s="304">
        <f>SUM(L66:L75)</f>
        <v>44185</v>
      </c>
      <c r="M76" s="305">
        <f>L76/K76*100</f>
        <v>89.8489131097871</v>
      </c>
    </row>
    <row r="77" spans="1:13" ht="14.25" customHeight="1">
      <c r="A77" s="288"/>
      <c r="B77" s="288"/>
      <c r="C77" s="288"/>
      <c r="D77" s="289"/>
      <c r="E77" s="289"/>
      <c r="F77" s="302"/>
      <c r="G77" s="302"/>
      <c r="H77" s="303"/>
      <c r="I77" s="302"/>
      <c r="J77" s="292"/>
      <c r="K77" s="292"/>
      <c r="L77" s="292"/>
      <c r="M77" s="293"/>
    </row>
    <row r="78" spans="1:13" ht="14.25" customHeight="1">
      <c r="A78" s="288">
        <v>4</v>
      </c>
      <c r="B78" s="288"/>
      <c r="C78" s="288"/>
      <c r="D78" s="289"/>
      <c r="E78" s="289"/>
      <c r="F78" s="686" t="s">
        <v>3</v>
      </c>
      <c r="G78" s="687"/>
      <c r="H78" s="687"/>
      <c r="I78" s="688"/>
      <c r="J78" s="292"/>
      <c r="K78" s="292"/>
      <c r="L78" s="292"/>
      <c r="M78" s="293"/>
    </row>
    <row r="79" spans="1:13" ht="14.25" customHeight="1">
      <c r="A79" s="288"/>
      <c r="B79" s="288"/>
      <c r="C79" s="288"/>
      <c r="D79" s="289"/>
      <c r="E79" s="289"/>
      <c r="F79" s="686" t="s">
        <v>80</v>
      </c>
      <c r="G79" s="687"/>
      <c r="H79" s="687"/>
      <c r="I79" s="688"/>
      <c r="J79" s="292"/>
      <c r="K79" s="292"/>
      <c r="L79" s="292"/>
      <c r="M79" s="293"/>
    </row>
    <row r="80" spans="1:13" ht="14.25" customHeight="1">
      <c r="A80" s="288"/>
      <c r="B80" s="288"/>
      <c r="C80" s="288"/>
      <c r="D80" s="289">
        <v>1</v>
      </c>
      <c r="E80" s="289"/>
      <c r="F80" s="302"/>
      <c r="G80" s="302"/>
      <c r="H80" s="291" t="s">
        <v>755</v>
      </c>
      <c r="I80" s="291"/>
      <c r="J80" s="292"/>
      <c r="K80" s="292"/>
      <c r="L80" s="292"/>
      <c r="M80" s="293"/>
    </row>
    <row r="81" spans="1:13" ht="14.25" customHeight="1">
      <c r="A81" s="288"/>
      <c r="B81" s="288"/>
      <c r="C81" s="288"/>
      <c r="D81" s="289"/>
      <c r="E81" s="289">
        <v>1</v>
      </c>
      <c r="F81" s="302"/>
      <c r="G81" s="302"/>
      <c r="H81" s="291"/>
      <c r="I81" s="291" t="s">
        <v>1449</v>
      </c>
      <c r="J81" s="292">
        <f>J61+J49</f>
        <v>133177</v>
      </c>
      <c r="K81" s="292">
        <f>K61+K49+K69</f>
        <v>174166</v>
      </c>
      <c r="L81" s="292">
        <v>165979</v>
      </c>
      <c r="M81" s="155">
        <f aca="true" t="shared" si="3" ref="M81:M87">L81/K81*100</f>
        <v>95.29931215047714</v>
      </c>
    </row>
    <row r="82" spans="1:13" ht="14.25" customHeight="1">
      <c r="A82" s="288"/>
      <c r="B82" s="288"/>
      <c r="C82" s="288"/>
      <c r="D82" s="289"/>
      <c r="E82" s="289">
        <v>2</v>
      </c>
      <c r="F82" s="302"/>
      <c r="G82" s="302"/>
      <c r="H82" s="291"/>
      <c r="I82" s="291" t="s">
        <v>1450</v>
      </c>
      <c r="J82" s="292">
        <f>J62+J50</f>
        <v>45083</v>
      </c>
      <c r="K82" s="292">
        <f>K62+K50+K70</f>
        <v>58005</v>
      </c>
      <c r="L82" s="292">
        <v>54605</v>
      </c>
      <c r="M82" s="155">
        <f t="shared" si="3"/>
        <v>94.13843634169469</v>
      </c>
    </row>
    <row r="83" spans="1:13" ht="14.25" customHeight="1">
      <c r="A83" s="288"/>
      <c r="B83" s="288"/>
      <c r="C83" s="288"/>
      <c r="D83" s="289"/>
      <c r="E83" s="289">
        <v>3</v>
      </c>
      <c r="F83" s="302"/>
      <c r="G83" s="302"/>
      <c r="H83" s="291"/>
      <c r="I83" s="291" t="s">
        <v>1451</v>
      </c>
      <c r="J83" s="292">
        <f>J63+J51</f>
        <v>74963</v>
      </c>
      <c r="K83" s="292">
        <f>K63+K51+K71</f>
        <v>103271</v>
      </c>
      <c r="L83" s="292">
        <v>92591</v>
      </c>
      <c r="M83" s="155">
        <f t="shared" si="3"/>
        <v>89.65827773527903</v>
      </c>
    </row>
    <row r="84" spans="1:13" ht="14.25" customHeight="1">
      <c r="A84" s="288"/>
      <c r="B84" s="288"/>
      <c r="C84" s="288"/>
      <c r="D84" s="289"/>
      <c r="E84" s="289">
        <v>4</v>
      </c>
      <c r="F84" s="187"/>
      <c r="G84" s="290"/>
      <c r="H84" s="291"/>
      <c r="I84" s="291" t="s">
        <v>756</v>
      </c>
      <c r="J84" s="292">
        <f>J52</f>
        <v>101</v>
      </c>
      <c r="K84" s="292">
        <f>K52+K72</f>
        <v>199</v>
      </c>
      <c r="L84" s="292">
        <v>24</v>
      </c>
      <c r="M84" s="155">
        <f t="shared" si="3"/>
        <v>12.060301507537687</v>
      </c>
    </row>
    <row r="85" spans="1:13" ht="14.25" customHeight="1">
      <c r="A85" s="288"/>
      <c r="B85" s="288"/>
      <c r="C85" s="288"/>
      <c r="D85" s="289">
        <v>2</v>
      </c>
      <c r="E85" s="289"/>
      <c r="F85" s="187"/>
      <c r="G85" s="290"/>
      <c r="H85" s="291" t="s">
        <v>757</v>
      </c>
      <c r="I85" s="291"/>
      <c r="J85" s="297"/>
      <c r="K85" s="297"/>
      <c r="L85" s="297"/>
      <c r="M85" s="155"/>
    </row>
    <row r="86" spans="1:13" ht="14.25" customHeight="1">
      <c r="A86" s="288"/>
      <c r="B86" s="288"/>
      <c r="C86" s="288"/>
      <c r="D86" s="289"/>
      <c r="E86" s="289">
        <v>1</v>
      </c>
      <c r="F86" s="187"/>
      <c r="G86" s="290"/>
      <c r="H86" s="291"/>
      <c r="I86" s="291" t="s">
        <v>12</v>
      </c>
      <c r="J86" s="292">
        <f>J54</f>
        <v>150</v>
      </c>
      <c r="K86" s="292">
        <f>K54+K74</f>
        <v>8606</v>
      </c>
      <c r="L86" s="292">
        <v>7900</v>
      </c>
      <c r="M86" s="155">
        <f t="shared" si="3"/>
        <v>91.79642110155706</v>
      </c>
    </row>
    <row r="87" spans="1:13" ht="14.25" customHeight="1">
      <c r="A87" s="288"/>
      <c r="B87" s="288"/>
      <c r="C87" s="288"/>
      <c r="D87" s="289"/>
      <c r="E87" s="289">
        <v>2</v>
      </c>
      <c r="F87" s="187"/>
      <c r="G87" s="290"/>
      <c r="H87" s="291"/>
      <c r="I87" s="291" t="s">
        <v>758</v>
      </c>
      <c r="J87" s="292"/>
      <c r="K87" s="292">
        <f>K55</f>
        <v>8600</v>
      </c>
      <c r="L87" s="292">
        <v>8000</v>
      </c>
      <c r="M87" s="155">
        <f t="shared" si="3"/>
        <v>93.02325581395348</v>
      </c>
    </row>
    <row r="88" spans="1:13" ht="14.25" customHeight="1">
      <c r="A88" s="288"/>
      <c r="B88" s="288"/>
      <c r="C88" s="288"/>
      <c r="D88" s="289"/>
      <c r="E88" s="289"/>
      <c r="F88" s="187"/>
      <c r="G88" s="290"/>
      <c r="H88" s="291"/>
      <c r="I88" s="291"/>
      <c r="J88" s="292"/>
      <c r="K88" s="292"/>
      <c r="L88" s="292"/>
      <c r="M88" s="293"/>
    </row>
    <row r="89" spans="1:13" ht="14.25" customHeight="1">
      <c r="A89" s="288"/>
      <c r="B89" s="288"/>
      <c r="C89" s="288"/>
      <c r="D89" s="289"/>
      <c r="E89" s="289"/>
      <c r="F89" s="294" t="s">
        <v>76</v>
      </c>
      <c r="G89" s="294"/>
      <c r="H89" s="295"/>
      <c r="I89" s="294"/>
      <c r="J89" s="296">
        <f>SUM(J81:J87)</f>
        <v>253474</v>
      </c>
      <c r="K89" s="296">
        <f>SUM(K81:K87)</f>
        <v>352847</v>
      </c>
      <c r="L89" s="296">
        <f>SUM(L81:L87)</f>
        <v>329099</v>
      </c>
      <c r="M89" s="165">
        <f>L89/K89*100</f>
        <v>93.26960410602896</v>
      </c>
    </row>
    <row r="90" spans="1:13" ht="13.5" customHeight="1">
      <c r="A90" s="288"/>
      <c r="B90" s="288"/>
      <c r="C90" s="288"/>
      <c r="D90" s="289"/>
      <c r="E90" s="289"/>
      <c r="F90" s="187"/>
      <c r="G90" s="290"/>
      <c r="H90" s="291"/>
      <c r="I90" s="291"/>
      <c r="J90" s="292"/>
      <c r="K90" s="292"/>
      <c r="L90" s="292"/>
      <c r="M90" s="293"/>
    </row>
    <row r="91" spans="1:13" ht="13.5" customHeight="1">
      <c r="A91" s="288">
        <v>5</v>
      </c>
      <c r="B91" s="288"/>
      <c r="C91" s="288">
        <v>1</v>
      </c>
      <c r="D91" s="289"/>
      <c r="E91" s="289"/>
      <c r="F91" s="187" t="s">
        <v>760</v>
      </c>
      <c r="G91" s="290"/>
      <c r="H91" s="291"/>
      <c r="I91" s="291"/>
      <c r="J91" s="292"/>
      <c r="K91" s="292"/>
      <c r="L91" s="292"/>
      <c r="M91" s="293"/>
    </row>
    <row r="92" spans="1:13" ht="13.5" customHeight="1">
      <c r="A92" s="288"/>
      <c r="B92" s="288"/>
      <c r="C92" s="288"/>
      <c r="D92" s="289"/>
      <c r="E92" s="289"/>
      <c r="F92" s="187" t="s">
        <v>82</v>
      </c>
      <c r="G92" s="290"/>
      <c r="H92" s="291"/>
      <c r="I92" s="291"/>
      <c r="J92" s="292"/>
      <c r="K92" s="292"/>
      <c r="L92" s="292"/>
      <c r="M92" s="293"/>
    </row>
    <row r="93" spans="1:13" ht="13.5" customHeight="1">
      <c r="A93" s="288"/>
      <c r="B93" s="288"/>
      <c r="C93" s="288"/>
      <c r="D93" s="289">
        <v>1</v>
      </c>
      <c r="E93" s="289"/>
      <c r="F93" s="187"/>
      <c r="G93" s="290"/>
      <c r="H93" s="291" t="s">
        <v>755</v>
      </c>
      <c r="I93" s="291"/>
      <c r="J93" s="292"/>
      <c r="K93" s="292"/>
      <c r="L93" s="292"/>
      <c r="M93" s="293"/>
    </row>
    <row r="94" spans="1:13" ht="13.5" customHeight="1">
      <c r="A94" s="288"/>
      <c r="B94" s="288"/>
      <c r="C94" s="288"/>
      <c r="D94" s="289"/>
      <c r="E94" s="289">
        <v>1</v>
      </c>
      <c r="F94" s="187"/>
      <c r="G94" s="290"/>
      <c r="H94" s="291"/>
      <c r="I94" s="291" t="s">
        <v>1449</v>
      </c>
      <c r="J94" s="292">
        <v>255770</v>
      </c>
      <c r="K94" s="292">
        <v>354285</v>
      </c>
      <c r="L94" s="292">
        <v>348748</v>
      </c>
      <c r="M94" s="155">
        <f aca="true" t="shared" si="4" ref="M94:M100">L94/K94*100</f>
        <v>98.43713394583456</v>
      </c>
    </row>
    <row r="95" spans="1:13" ht="13.5" customHeight="1">
      <c r="A95" s="288"/>
      <c r="B95" s="288"/>
      <c r="C95" s="288"/>
      <c r="D95" s="289"/>
      <c r="E95" s="289">
        <v>2</v>
      </c>
      <c r="F95" s="187"/>
      <c r="G95" s="290"/>
      <c r="H95" s="291"/>
      <c r="I95" s="291" t="s">
        <v>1450</v>
      </c>
      <c r="J95" s="292">
        <v>86337</v>
      </c>
      <c r="K95" s="292">
        <v>117448</v>
      </c>
      <c r="L95" s="292">
        <v>115686</v>
      </c>
      <c r="M95" s="155">
        <f t="shared" si="4"/>
        <v>98.49976159662148</v>
      </c>
    </row>
    <row r="96" spans="1:13" ht="13.5" customHeight="1">
      <c r="A96" s="288"/>
      <c r="B96" s="288"/>
      <c r="C96" s="288"/>
      <c r="D96" s="289"/>
      <c r="E96" s="289">
        <v>3</v>
      </c>
      <c r="F96" s="187"/>
      <c r="G96" s="290"/>
      <c r="H96" s="291"/>
      <c r="I96" s="291" t="s">
        <v>1451</v>
      </c>
      <c r="J96" s="292">
        <v>86751</v>
      </c>
      <c r="K96" s="292">
        <v>158826</v>
      </c>
      <c r="L96" s="292">
        <v>158742</v>
      </c>
      <c r="M96" s="155">
        <f t="shared" si="4"/>
        <v>99.94711193381436</v>
      </c>
    </row>
    <row r="97" spans="1:13" ht="13.5" customHeight="1">
      <c r="A97" s="288"/>
      <c r="B97" s="288"/>
      <c r="C97" s="288"/>
      <c r="D97" s="289"/>
      <c r="E97" s="289">
        <v>4</v>
      </c>
      <c r="F97" s="187"/>
      <c r="G97" s="290"/>
      <c r="H97" s="291"/>
      <c r="I97" s="291" t="s">
        <v>756</v>
      </c>
      <c r="J97" s="292">
        <v>640</v>
      </c>
      <c r="K97" s="292">
        <v>1740</v>
      </c>
      <c r="L97" s="292">
        <v>401</v>
      </c>
      <c r="M97" s="155">
        <f t="shared" si="4"/>
        <v>23.045977011494255</v>
      </c>
    </row>
    <row r="98" spans="1:13" ht="13.5" customHeight="1">
      <c r="A98" s="288"/>
      <c r="B98" s="288"/>
      <c r="C98" s="288"/>
      <c r="D98" s="289">
        <v>2</v>
      </c>
      <c r="E98" s="289"/>
      <c r="F98" s="187"/>
      <c r="G98" s="290"/>
      <c r="H98" s="291" t="s">
        <v>757</v>
      </c>
      <c r="I98" s="291"/>
      <c r="J98" s="292"/>
      <c r="L98" s="292"/>
      <c r="M98" s="155"/>
    </row>
    <row r="99" spans="1:13" ht="13.5" customHeight="1">
      <c r="A99" s="288"/>
      <c r="B99" s="288"/>
      <c r="C99" s="288"/>
      <c r="D99" s="289"/>
      <c r="E99" s="289">
        <v>1</v>
      </c>
      <c r="F99" s="187"/>
      <c r="G99" s="290"/>
      <c r="H99" s="291"/>
      <c r="I99" s="291" t="s">
        <v>12</v>
      </c>
      <c r="J99" s="292">
        <v>10200</v>
      </c>
      <c r="K99" s="292">
        <v>4766</v>
      </c>
      <c r="L99" s="292">
        <v>2456</v>
      </c>
      <c r="M99" s="155">
        <f t="shared" si="4"/>
        <v>51.531682752832566</v>
      </c>
    </row>
    <row r="100" spans="1:13" ht="13.5" customHeight="1">
      <c r="A100" s="288"/>
      <c r="B100" s="288"/>
      <c r="C100" s="288"/>
      <c r="D100" s="289"/>
      <c r="E100" s="289">
        <v>2</v>
      </c>
      <c r="F100" s="187"/>
      <c r="G100" s="290"/>
      <c r="H100" s="291"/>
      <c r="I100" s="291" t="s">
        <v>758</v>
      </c>
      <c r="J100" s="292"/>
      <c r="K100" s="292">
        <v>25135</v>
      </c>
      <c r="L100" s="292">
        <v>23037</v>
      </c>
      <c r="M100" s="155">
        <f t="shared" si="4"/>
        <v>91.65307340362044</v>
      </c>
    </row>
    <row r="101" spans="1:13" ht="13.5" customHeight="1">
      <c r="A101" s="288"/>
      <c r="B101" s="288"/>
      <c r="C101" s="288"/>
      <c r="D101" s="289"/>
      <c r="E101" s="289"/>
      <c r="F101" s="187"/>
      <c r="G101" s="290"/>
      <c r="H101" s="291"/>
      <c r="I101" s="291"/>
      <c r="J101" s="292"/>
      <c r="K101" s="292"/>
      <c r="L101" s="292"/>
      <c r="M101" s="293"/>
    </row>
    <row r="102" spans="1:13" ht="13.5" customHeight="1">
      <c r="A102" s="288"/>
      <c r="B102" s="288"/>
      <c r="C102" s="288"/>
      <c r="D102" s="289"/>
      <c r="E102" s="289"/>
      <c r="F102" s="294" t="s">
        <v>76</v>
      </c>
      <c r="G102" s="294"/>
      <c r="H102" s="295"/>
      <c r="I102" s="294"/>
      <c r="J102" s="296">
        <f>SUM(J90:J101)</f>
        <v>439698</v>
      </c>
      <c r="K102" s="296">
        <f>SUM(K90:K101)</f>
        <v>662200</v>
      </c>
      <c r="L102" s="296">
        <f>SUM(L90:L101)</f>
        <v>649070</v>
      </c>
      <c r="M102" s="165">
        <f>L102/K102*100</f>
        <v>98.01721534279673</v>
      </c>
    </row>
    <row r="103" spans="1:13" ht="13.5" customHeight="1">
      <c r="A103" s="288"/>
      <c r="B103" s="288"/>
      <c r="C103" s="288"/>
      <c r="D103" s="289"/>
      <c r="E103" s="289"/>
      <c r="F103" s="187"/>
      <c r="G103" s="290"/>
      <c r="H103" s="291"/>
      <c r="I103" s="291"/>
      <c r="J103" s="292"/>
      <c r="K103" s="292"/>
      <c r="L103" s="292"/>
      <c r="M103" s="293"/>
    </row>
    <row r="104" spans="1:13" ht="13.5" customHeight="1">
      <c r="A104" s="288">
        <v>6</v>
      </c>
      <c r="B104" s="288"/>
      <c r="C104" s="288">
        <v>1</v>
      </c>
      <c r="D104" s="289"/>
      <c r="E104" s="289"/>
      <c r="F104" s="187" t="s">
        <v>1530</v>
      </c>
      <c r="G104" s="290"/>
      <c r="H104" s="291"/>
      <c r="I104" s="291"/>
      <c r="J104" s="292"/>
      <c r="K104" s="292"/>
      <c r="L104" s="292"/>
      <c r="M104" s="293"/>
    </row>
    <row r="105" spans="1:13" ht="13.5" customHeight="1">
      <c r="A105" s="288"/>
      <c r="B105" s="288"/>
      <c r="C105" s="288"/>
      <c r="D105" s="289">
        <v>1</v>
      </c>
      <c r="E105" s="289"/>
      <c r="F105" s="187"/>
      <c r="G105" s="290"/>
      <c r="H105" s="291" t="s">
        <v>755</v>
      </c>
      <c r="I105" s="291"/>
      <c r="J105" s="292"/>
      <c r="K105" s="292"/>
      <c r="L105" s="292"/>
      <c r="M105" s="293"/>
    </row>
    <row r="106" spans="1:13" ht="13.5" customHeight="1">
      <c r="A106" s="288"/>
      <c r="B106" s="288"/>
      <c r="C106" s="288"/>
      <c r="D106" s="289"/>
      <c r="E106" s="289">
        <v>1</v>
      </c>
      <c r="F106" s="187"/>
      <c r="G106" s="290"/>
      <c r="H106" s="291"/>
      <c r="I106" s="291" t="s">
        <v>1449</v>
      </c>
      <c r="J106" s="292">
        <v>197516</v>
      </c>
      <c r="K106" s="292">
        <v>211146</v>
      </c>
      <c r="L106" s="292">
        <v>209518</v>
      </c>
      <c r="M106" s="155">
        <f aca="true" t="shared" si="5" ref="M106:M111">L106/K106*100</f>
        <v>99.22896952819377</v>
      </c>
    </row>
    <row r="107" spans="1:13" ht="13.5" customHeight="1">
      <c r="A107" s="288"/>
      <c r="B107" s="288"/>
      <c r="C107" s="288"/>
      <c r="D107" s="289"/>
      <c r="E107" s="289">
        <v>2</v>
      </c>
      <c r="F107" s="187"/>
      <c r="G107" s="290"/>
      <c r="H107" s="291"/>
      <c r="I107" s="291" t="s">
        <v>1450</v>
      </c>
      <c r="J107" s="292">
        <v>66113</v>
      </c>
      <c r="K107" s="292">
        <v>68820</v>
      </c>
      <c r="L107" s="292">
        <v>67748</v>
      </c>
      <c r="M107" s="155">
        <f t="shared" si="5"/>
        <v>98.44231328102296</v>
      </c>
    </row>
    <row r="108" spans="1:13" ht="13.5" customHeight="1">
      <c r="A108" s="288"/>
      <c r="B108" s="288"/>
      <c r="C108" s="288"/>
      <c r="D108" s="289"/>
      <c r="E108" s="289">
        <v>3</v>
      </c>
      <c r="F108" s="187"/>
      <c r="G108" s="290"/>
      <c r="H108" s="291"/>
      <c r="I108" s="291" t="s">
        <v>1451</v>
      </c>
      <c r="J108" s="292">
        <v>82349</v>
      </c>
      <c r="K108" s="292">
        <v>99199</v>
      </c>
      <c r="L108" s="292">
        <v>98296</v>
      </c>
      <c r="M108" s="155">
        <f t="shared" si="5"/>
        <v>99.08970856561055</v>
      </c>
    </row>
    <row r="109" spans="1:13" ht="13.5" customHeight="1">
      <c r="A109" s="288"/>
      <c r="B109" s="288"/>
      <c r="C109" s="288"/>
      <c r="D109" s="289"/>
      <c r="E109" s="289">
        <v>4</v>
      </c>
      <c r="F109" s="187"/>
      <c r="G109" s="290"/>
      <c r="H109" s="291"/>
      <c r="I109" s="291" t="s">
        <v>756</v>
      </c>
      <c r="J109" s="292">
        <v>5250</v>
      </c>
      <c r="K109" s="292">
        <v>2746</v>
      </c>
      <c r="L109" s="292">
        <v>2746</v>
      </c>
      <c r="M109" s="155">
        <f t="shared" si="5"/>
        <v>100</v>
      </c>
    </row>
    <row r="110" spans="1:13" ht="13.5" customHeight="1">
      <c r="A110" s="288"/>
      <c r="B110" s="288"/>
      <c r="C110" s="288"/>
      <c r="D110" s="289">
        <v>2</v>
      </c>
      <c r="E110" s="289"/>
      <c r="F110" s="187"/>
      <c r="G110" s="290"/>
      <c r="H110" s="291" t="s">
        <v>757</v>
      </c>
      <c r="I110" s="291"/>
      <c r="J110" s="292"/>
      <c r="K110" s="292"/>
      <c r="L110" s="292"/>
      <c r="M110" s="155"/>
    </row>
    <row r="111" spans="1:13" ht="13.5" customHeight="1">
      <c r="A111" s="288"/>
      <c r="B111" s="288"/>
      <c r="C111" s="288"/>
      <c r="D111" s="289"/>
      <c r="E111" s="289">
        <v>1</v>
      </c>
      <c r="F111" s="187"/>
      <c r="G111" s="290"/>
      <c r="H111" s="291"/>
      <c r="I111" s="291" t="s">
        <v>12</v>
      </c>
      <c r="J111" s="292"/>
      <c r="K111" s="292">
        <v>1645</v>
      </c>
      <c r="L111" s="292">
        <v>1645</v>
      </c>
      <c r="M111" s="155">
        <f t="shared" si="5"/>
        <v>100</v>
      </c>
    </row>
    <row r="112" spans="1:13" ht="13.5" customHeight="1">
      <c r="A112" s="288"/>
      <c r="B112" s="288"/>
      <c r="C112" s="288"/>
      <c r="D112" s="289"/>
      <c r="E112" s="289"/>
      <c r="F112" s="187"/>
      <c r="G112" s="290"/>
      <c r="H112" s="291"/>
      <c r="I112" s="291"/>
      <c r="J112" s="292"/>
      <c r="K112" s="292"/>
      <c r="L112" s="292"/>
      <c r="M112" s="293"/>
    </row>
    <row r="113" spans="1:13" ht="13.5" customHeight="1">
      <c r="A113" s="288"/>
      <c r="B113" s="288"/>
      <c r="C113" s="288"/>
      <c r="D113" s="289"/>
      <c r="E113" s="289"/>
      <c r="F113" s="294" t="s">
        <v>76</v>
      </c>
      <c r="G113" s="294"/>
      <c r="H113" s="295"/>
      <c r="I113" s="294"/>
      <c r="J113" s="296">
        <f>SUM(J103:J112)</f>
        <v>351228</v>
      </c>
      <c r="K113" s="296">
        <f>SUM(K103:K112)</f>
        <v>383556</v>
      </c>
      <c r="L113" s="296">
        <f>SUM(L103:L112)</f>
        <v>379953</v>
      </c>
      <c r="M113" s="165">
        <f>L113/K113*100</f>
        <v>99.06063260645121</v>
      </c>
    </row>
    <row r="114" spans="1:13" ht="13.5" customHeight="1">
      <c r="A114" s="288"/>
      <c r="B114" s="288"/>
      <c r="C114" s="288"/>
      <c r="D114" s="289"/>
      <c r="E114" s="289"/>
      <c r="F114" s="187"/>
      <c r="G114" s="290"/>
      <c r="H114" s="291"/>
      <c r="I114" s="291"/>
      <c r="J114" s="292"/>
      <c r="K114" s="292"/>
      <c r="L114" s="292"/>
      <c r="M114" s="293"/>
    </row>
    <row r="115" spans="1:13" ht="13.5" customHeight="1">
      <c r="A115" s="288">
        <v>7</v>
      </c>
      <c r="B115" s="288"/>
      <c r="C115" s="288">
        <v>1</v>
      </c>
      <c r="D115" s="289"/>
      <c r="E115" s="289"/>
      <c r="F115" s="187" t="s">
        <v>1454</v>
      </c>
      <c r="G115" s="290"/>
      <c r="H115" s="291"/>
      <c r="I115" s="291"/>
      <c r="J115" s="292"/>
      <c r="K115" s="292"/>
      <c r="L115" s="292"/>
      <c r="M115" s="293"/>
    </row>
    <row r="116" spans="1:13" ht="13.5" customHeight="1">
      <c r="A116" s="288"/>
      <c r="B116" s="288"/>
      <c r="C116" s="288"/>
      <c r="D116" s="289">
        <v>1</v>
      </c>
      <c r="E116" s="289"/>
      <c r="F116" s="187"/>
      <c r="G116" s="290"/>
      <c r="H116" s="291" t="s">
        <v>755</v>
      </c>
      <c r="I116" s="291"/>
      <c r="J116" s="292"/>
      <c r="K116" s="292"/>
      <c r="L116" s="292"/>
      <c r="M116" s="293"/>
    </row>
    <row r="117" spans="1:13" ht="13.5" customHeight="1">
      <c r="A117" s="288"/>
      <c r="B117" s="288"/>
      <c r="C117" s="288"/>
      <c r="D117" s="289"/>
      <c r="E117" s="289">
        <v>1</v>
      </c>
      <c r="F117" s="187"/>
      <c r="G117" s="290"/>
      <c r="H117" s="291"/>
      <c r="I117" s="291" t="s">
        <v>1449</v>
      </c>
      <c r="J117" s="292">
        <v>159632</v>
      </c>
      <c r="K117" s="292">
        <v>164295</v>
      </c>
      <c r="L117" s="292">
        <v>162741</v>
      </c>
      <c r="M117" s="155">
        <f aca="true" t="shared" si="6" ref="M117:M122">L117/K117*100</f>
        <v>99.05414041815028</v>
      </c>
    </row>
    <row r="118" spans="1:13" ht="13.5" customHeight="1">
      <c r="A118" s="288"/>
      <c r="B118" s="288"/>
      <c r="C118" s="288"/>
      <c r="D118" s="289"/>
      <c r="E118" s="289">
        <v>2</v>
      </c>
      <c r="F118" s="187"/>
      <c r="G118" s="290"/>
      <c r="H118" s="291"/>
      <c r="I118" s="291" t="s">
        <v>1450</v>
      </c>
      <c r="J118" s="292">
        <v>54419</v>
      </c>
      <c r="K118" s="292">
        <v>55669</v>
      </c>
      <c r="L118" s="292">
        <v>54100</v>
      </c>
      <c r="M118" s="155">
        <f t="shared" si="6"/>
        <v>97.1815552641506</v>
      </c>
    </row>
    <row r="119" spans="1:13" ht="13.5" customHeight="1">
      <c r="A119" s="288"/>
      <c r="B119" s="288"/>
      <c r="C119" s="288"/>
      <c r="D119" s="289"/>
      <c r="E119" s="289">
        <v>3</v>
      </c>
      <c r="F119" s="187"/>
      <c r="G119" s="290"/>
      <c r="H119" s="291"/>
      <c r="I119" s="291" t="s">
        <v>1451</v>
      </c>
      <c r="J119" s="292">
        <v>32191</v>
      </c>
      <c r="K119" s="292">
        <v>46273</v>
      </c>
      <c r="L119" s="292">
        <v>45625</v>
      </c>
      <c r="M119" s="155">
        <f t="shared" si="6"/>
        <v>98.59961532643227</v>
      </c>
    </row>
    <row r="120" spans="1:13" ht="13.5" customHeight="1">
      <c r="A120" s="288"/>
      <c r="B120" s="288"/>
      <c r="C120" s="288"/>
      <c r="D120" s="289">
        <v>2</v>
      </c>
      <c r="E120" s="289"/>
      <c r="F120" s="187"/>
      <c r="G120" s="290"/>
      <c r="H120" s="291" t="s">
        <v>757</v>
      </c>
      <c r="I120" s="291"/>
      <c r="J120" s="292"/>
      <c r="K120" s="292"/>
      <c r="L120" s="292"/>
      <c r="M120" s="155"/>
    </row>
    <row r="121" spans="1:13" ht="13.5" customHeight="1">
      <c r="A121" s="288"/>
      <c r="B121" s="288"/>
      <c r="C121" s="288"/>
      <c r="D121" s="289"/>
      <c r="E121" s="289">
        <v>1</v>
      </c>
      <c r="F121" s="187"/>
      <c r="G121" s="290"/>
      <c r="H121" s="291"/>
      <c r="I121" s="291" t="s">
        <v>12</v>
      </c>
      <c r="J121" s="292"/>
      <c r="K121" s="292">
        <v>2824</v>
      </c>
      <c r="L121" s="292">
        <v>2824</v>
      </c>
      <c r="M121" s="155">
        <f t="shared" si="6"/>
        <v>100</v>
      </c>
    </row>
    <row r="122" spans="1:13" ht="13.5" customHeight="1">
      <c r="A122" s="288"/>
      <c r="B122" s="288"/>
      <c r="C122" s="288"/>
      <c r="D122" s="289"/>
      <c r="E122" s="289">
        <v>2</v>
      </c>
      <c r="F122" s="187"/>
      <c r="G122" s="290"/>
      <c r="H122" s="291"/>
      <c r="I122" s="291" t="s">
        <v>758</v>
      </c>
      <c r="J122" s="292"/>
      <c r="K122" s="292">
        <v>2000</v>
      </c>
      <c r="L122" s="292">
        <v>1990</v>
      </c>
      <c r="M122" s="155">
        <f t="shared" si="6"/>
        <v>99.5</v>
      </c>
    </row>
    <row r="123" spans="1:13" ht="13.5" customHeight="1">
      <c r="A123" s="288"/>
      <c r="B123" s="288"/>
      <c r="C123" s="288"/>
      <c r="D123" s="289"/>
      <c r="E123" s="289"/>
      <c r="F123" s="187"/>
      <c r="G123" s="290"/>
      <c r="H123" s="291"/>
      <c r="I123" s="291"/>
      <c r="J123" s="292"/>
      <c r="K123" s="292"/>
      <c r="L123" s="292"/>
      <c r="M123" s="293"/>
    </row>
    <row r="124" spans="1:13" ht="13.5" customHeight="1">
      <c r="A124" s="288"/>
      <c r="B124" s="288"/>
      <c r="C124" s="288"/>
      <c r="D124" s="289"/>
      <c r="E124" s="289"/>
      <c r="F124" s="294" t="s">
        <v>76</v>
      </c>
      <c r="G124" s="294"/>
      <c r="H124" s="295"/>
      <c r="I124" s="294"/>
      <c r="J124" s="296">
        <f>SUM(J114:J123)</f>
        <v>246242</v>
      </c>
      <c r="K124" s="296">
        <f>SUM(K114:K123)</f>
        <v>271061</v>
      </c>
      <c r="L124" s="296">
        <f>SUM(L114:L123)</f>
        <v>267280</v>
      </c>
      <c r="M124" s="165">
        <f>L124/K124*100</f>
        <v>98.60511102666928</v>
      </c>
    </row>
    <row r="125" spans="1:13" ht="15" customHeight="1">
      <c r="A125" s="288"/>
      <c r="B125" s="288"/>
      <c r="C125" s="288"/>
      <c r="D125" s="289"/>
      <c r="E125" s="289"/>
      <c r="F125" s="187"/>
      <c r="G125" s="290"/>
      <c r="H125" s="291"/>
      <c r="I125" s="291"/>
      <c r="J125" s="292"/>
      <c r="K125" s="292"/>
      <c r="L125" s="292"/>
      <c r="M125" s="293"/>
    </row>
    <row r="126" spans="1:13" ht="15" customHeight="1">
      <c r="A126" s="288">
        <v>8</v>
      </c>
      <c r="B126" s="288"/>
      <c r="C126" s="288">
        <v>1</v>
      </c>
      <c r="D126" s="289"/>
      <c r="E126" s="289"/>
      <c r="F126" s="187" t="s">
        <v>1531</v>
      </c>
      <c r="G126" s="290"/>
      <c r="H126" s="291"/>
      <c r="I126" s="291"/>
      <c r="J126" s="292"/>
      <c r="K126" s="292"/>
      <c r="L126" s="292"/>
      <c r="M126" s="293"/>
    </row>
    <row r="127" spans="1:13" ht="15" customHeight="1">
      <c r="A127" s="288"/>
      <c r="B127" s="288"/>
      <c r="C127" s="288"/>
      <c r="D127" s="289">
        <v>1</v>
      </c>
      <c r="E127" s="289"/>
      <c r="F127" s="187"/>
      <c r="G127" s="290"/>
      <c r="H127" s="291" t="s">
        <v>755</v>
      </c>
      <c r="I127" s="291"/>
      <c r="J127" s="292"/>
      <c r="K127" s="292"/>
      <c r="L127" s="292"/>
      <c r="M127" s="293"/>
    </row>
    <row r="128" spans="1:13" ht="15" customHeight="1">
      <c r="A128" s="288"/>
      <c r="B128" s="288"/>
      <c r="C128" s="288"/>
      <c r="D128" s="289"/>
      <c r="E128" s="289">
        <v>1</v>
      </c>
      <c r="F128" s="187"/>
      <c r="G128" s="290"/>
      <c r="H128" s="291"/>
      <c r="I128" s="291" t="s">
        <v>1449</v>
      </c>
      <c r="J128" s="292">
        <v>159599</v>
      </c>
      <c r="K128" s="292">
        <v>176035</v>
      </c>
      <c r="L128" s="292">
        <v>164791</v>
      </c>
      <c r="M128" s="155">
        <f aca="true" t="shared" si="7" ref="M128:M134">L128/K128*100</f>
        <v>93.61263385122277</v>
      </c>
    </row>
    <row r="129" spans="1:13" ht="15" customHeight="1">
      <c r="A129" s="288"/>
      <c r="B129" s="288"/>
      <c r="C129" s="288"/>
      <c r="D129" s="289"/>
      <c r="E129" s="289">
        <v>2</v>
      </c>
      <c r="F129" s="187"/>
      <c r="G129" s="290"/>
      <c r="H129" s="291"/>
      <c r="I129" s="291" t="s">
        <v>1450</v>
      </c>
      <c r="J129" s="292">
        <v>53518</v>
      </c>
      <c r="K129" s="292">
        <v>58859</v>
      </c>
      <c r="L129" s="292">
        <v>55434</v>
      </c>
      <c r="M129" s="155">
        <f t="shared" si="7"/>
        <v>94.18100885166245</v>
      </c>
    </row>
    <row r="130" spans="1:13" ht="15" customHeight="1">
      <c r="A130" s="288"/>
      <c r="B130" s="288"/>
      <c r="C130" s="288"/>
      <c r="D130" s="289"/>
      <c r="E130" s="289">
        <v>3</v>
      </c>
      <c r="F130" s="187"/>
      <c r="G130" s="290"/>
      <c r="H130" s="291"/>
      <c r="I130" s="291" t="s">
        <v>1451</v>
      </c>
      <c r="J130" s="292">
        <v>24569</v>
      </c>
      <c r="K130" s="292">
        <v>60229</v>
      </c>
      <c r="L130" s="292">
        <v>54819</v>
      </c>
      <c r="M130" s="155">
        <f t="shared" si="7"/>
        <v>91.01761609855717</v>
      </c>
    </row>
    <row r="131" spans="1:13" ht="15" customHeight="1">
      <c r="A131" s="288"/>
      <c r="B131" s="288"/>
      <c r="C131" s="288"/>
      <c r="D131" s="289"/>
      <c r="E131" s="289">
        <v>4</v>
      </c>
      <c r="F131" s="187"/>
      <c r="G131" s="290"/>
      <c r="H131" s="291"/>
      <c r="I131" s="291" t="s">
        <v>756</v>
      </c>
      <c r="J131" s="292">
        <v>320</v>
      </c>
      <c r="K131" s="292">
        <v>180</v>
      </c>
      <c r="L131" s="292">
        <v>180</v>
      </c>
      <c r="M131" s="155">
        <f t="shared" si="7"/>
        <v>100</v>
      </c>
    </row>
    <row r="132" spans="1:13" ht="15" customHeight="1">
      <c r="A132" s="288"/>
      <c r="B132" s="288"/>
      <c r="C132" s="288"/>
      <c r="D132" s="289">
        <v>2</v>
      </c>
      <c r="E132" s="289"/>
      <c r="F132" s="187"/>
      <c r="G132" s="290"/>
      <c r="H132" s="291" t="s">
        <v>757</v>
      </c>
      <c r="I132" s="291"/>
      <c r="J132" s="297"/>
      <c r="K132" s="297"/>
      <c r="L132" s="297"/>
      <c r="M132" s="155"/>
    </row>
    <row r="133" spans="1:13" ht="15" customHeight="1">
      <c r="A133" s="288"/>
      <c r="B133" s="288"/>
      <c r="C133" s="288"/>
      <c r="D133" s="289"/>
      <c r="E133" s="289">
        <v>1</v>
      </c>
      <c r="F133" s="187"/>
      <c r="G133" s="290"/>
      <c r="H133" s="291"/>
      <c r="I133" s="291" t="s">
        <v>12</v>
      </c>
      <c r="J133" s="292">
        <v>5500</v>
      </c>
      <c r="K133" s="292">
        <v>40358</v>
      </c>
      <c r="L133" s="292">
        <v>20170</v>
      </c>
      <c r="M133" s="155">
        <f t="shared" si="7"/>
        <v>49.977699588681304</v>
      </c>
    </row>
    <row r="134" spans="1:13" ht="13.5" customHeight="1">
      <c r="A134" s="288"/>
      <c r="B134" s="288"/>
      <c r="C134" s="288"/>
      <c r="D134" s="289"/>
      <c r="E134" s="289">
        <v>2</v>
      </c>
      <c r="F134" s="187"/>
      <c r="G134" s="290"/>
      <c r="H134" s="291"/>
      <c r="I134" s="291" t="s">
        <v>758</v>
      </c>
      <c r="J134" s="292"/>
      <c r="K134" s="292">
        <v>1042</v>
      </c>
      <c r="L134" s="292">
        <v>526</v>
      </c>
      <c r="M134" s="155">
        <f t="shared" si="7"/>
        <v>50.479846449136275</v>
      </c>
    </row>
    <row r="135" spans="1:13" ht="15" customHeight="1">
      <c r="A135" s="288"/>
      <c r="B135" s="288"/>
      <c r="C135" s="288"/>
      <c r="D135" s="289"/>
      <c r="E135" s="289"/>
      <c r="F135" s="187"/>
      <c r="G135" s="290"/>
      <c r="H135" s="291"/>
      <c r="I135" s="291"/>
      <c r="J135" s="292"/>
      <c r="K135" s="292"/>
      <c r="L135" s="292"/>
      <c r="M135" s="293"/>
    </row>
    <row r="136" spans="1:13" ht="15" customHeight="1">
      <c r="A136" s="288"/>
      <c r="B136" s="288"/>
      <c r="C136" s="288"/>
      <c r="D136" s="289"/>
      <c r="E136" s="289"/>
      <c r="F136" s="294" t="s">
        <v>76</v>
      </c>
      <c r="G136" s="294"/>
      <c r="H136" s="295"/>
      <c r="I136" s="294"/>
      <c r="J136" s="296">
        <f>SUM(J125:J135)</f>
        <v>243506</v>
      </c>
      <c r="K136" s="296">
        <f>SUM(K125:K135)</f>
        <v>336703</v>
      </c>
      <c r="L136" s="296">
        <f>SUM(L125:L135)</f>
        <v>295920</v>
      </c>
      <c r="M136" s="165">
        <f>L136/K136*100</f>
        <v>87.88754480952056</v>
      </c>
    </row>
    <row r="137" spans="1:13" ht="15" customHeight="1">
      <c r="A137" s="288"/>
      <c r="B137" s="288"/>
      <c r="C137" s="288"/>
      <c r="D137" s="289"/>
      <c r="E137" s="289"/>
      <c r="F137" s="187"/>
      <c r="G137" s="290"/>
      <c r="H137" s="291"/>
      <c r="I137" s="290"/>
      <c r="J137" s="300"/>
      <c r="K137" s="300"/>
      <c r="L137" s="300"/>
      <c r="M137" s="301"/>
    </row>
    <row r="138" spans="1:13" ht="12.75" customHeight="1">
      <c r="A138" s="288">
        <v>9</v>
      </c>
      <c r="B138" s="288"/>
      <c r="C138" s="288">
        <v>1</v>
      </c>
      <c r="D138" s="289"/>
      <c r="E138" s="289"/>
      <c r="F138" s="187" t="s">
        <v>1455</v>
      </c>
      <c r="G138" s="290"/>
      <c r="H138" s="291"/>
      <c r="I138" s="291"/>
      <c r="J138" s="292"/>
      <c r="K138" s="292"/>
      <c r="L138" s="292"/>
      <c r="M138" s="293"/>
    </row>
    <row r="139" spans="1:13" ht="12.75" customHeight="1">
      <c r="A139" s="288"/>
      <c r="B139" s="288"/>
      <c r="C139" s="288"/>
      <c r="D139" s="289">
        <v>1</v>
      </c>
      <c r="E139" s="289"/>
      <c r="F139" s="187"/>
      <c r="G139" s="290"/>
      <c r="H139" s="291" t="s">
        <v>755</v>
      </c>
      <c r="I139" s="291"/>
      <c r="J139" s="292"/>
      <c r="K139" s="292"/>
      <c r="L139" s="292"/>
      <c r="M139" s="293"/>
    </row>
    <row r="140" spans="1:13" ht="12.75" customHeight="1">
      <c r="A140" s="288"/>
      <c r="B140" s="288"/>
      <c r="C140" s="288"/>
      <c r="D140" s="289"/>
      <c r="E140" s="289">
        <v>1</v>
      </c>
      <c r="F140" s="187"/>
      <c r="G140" s="290"/>
      <c r="H140" s="291"/>
      <c r="I140" s="291" t="s">
        <v>1449</v>
      </c>
      <c r="J140" s="292">
        <v>181665</v>
      </c>
      <c r="K140" s="292">
        <v>193224</v>
      </c>
      <c r="L140" s="292">
        <v>184817</v>
      </c>
      <c r="M140" s="155">
        <f aca="true" t="shared" si="8" ref="M140:M145">L140/K140*100</f>
        <v>95.64909121020163</v>
      </c>
    </row>
    <row r="141" spans="1:13" ht="12.75" customHeight="1">
      <c r="A141" s="288"/>
      <c r="B141" s="288"/>
      <c r="C141" s="288"/>
      <c r="D141" s="289"/>
      <c r="E141" s="289">
        <v>2</v>
      </c>
      <c r="F141" s="187"/>
      <c r="G141" s="290"/>
      <c r="H141" s="291"/>
      <c r="I141" s="291" t="s">
        <v>1450</v>
      </c>
      <c r="J141" s="292">
        <v>62038</v>
      </c>
      <c r="K141" s="292">
        <v>65233</v>
      </c>
      <c r="L141" s="292">
        <v>62404</v>
      </c>
      <c r="M141" s="155">
        <f t="shared" si="8"/>
        <v>95.66323793172168</v>
      </c>
    </row>
    <row r="142" spans="1:13" ht="12.75" customHeight="1">
      <c r="A142" s="288"/>
      <c r="B142" s="288"/>
      <c r="C142" s="288"/>
      <c r="D142" s="289"/>
      <c r="E142" s="289">
        <v>3</v>
      </c>
      <c r="F142" s="187"/>
      <c r="G142" s="290"/>
      <c r="H142" s="291"/>
      <c r="I142" s="291" t="s">
        <v>1451</v>
      </c>
      <c r="J142" s="292">
        <v>48818</v>
      </c>
      <c r="K142" s="292">
        <v>62541</v>
      </c>
      <c r="L142" s="292">
        <v>60771</v>
      </c>
      <c r="M142" s="155">
        <f t="shared" si="8"/>
        <v>97.1698565740874</v>
      </c>
    </row>
    <row r="143" spans="1:13" ht="12.75" customHeight="1">
      <c r="A143" s="288"/>
      <c r="B143" s="288"/>
      <c r="C143" s="288"/>
      <c r="D143" s="289"/>
      <c r="E143" s="289">
        <v>4</v>
      </c>
      <c r="F143" s="187"/>
      <c r="G143" s="290"/>
      <c r="H143" s="291"/>
      <c r="I143" s="291" t="s">
        <v>756</v>
      </c>
      <c r="J143" s="292"/>
      <c r="K143" s="292"/>
      <c r="L143" s="292"/>
      <c r="M143" s="155"/>
    </row>
    <row r="144" spans="1:13" ht="12.75" customHeight="1">
      <c r="A144" s="288"/>
      <c r="B144" s="288"/>
      <c r="C144" s="288"/>
      <c r="D144" s="289">
        <v>2</v>
      </c>
      <c r="E144" s="289"/>
      <c r="F144" s="187"/>
      <c r="G144" s="290"/>
      <c r="H144" s="291" t="s">
        <v>757</v>
      </c>
      <c r="I144" s="291"/>
      <c r="J144" s="292"/>
      <c r="K144" s="292"/>
      <c r="L144" s="292"/>
      <c r="M144" s="155"/>
    </row>
    <row r="145" spans="1:13" ht="12.75" customHeight="1">
      <c r="A145" s="288"/>
      <c r="B145" s="288"/>
      <c r="C145" s="288"/>
      <c r="D145" s="289"/>
      <c r="E145" s="289">
        <v>1</v>
      </c>
      <c r="F145" s="187"/>
      <c r="G145" s="290"/>
      <c r="H145" s="291"/>
      <c r="I145" s="291" t="s">
        <v>12</v>
      </c>
      <c r="J145" s="292"/>
      <c r="K145" s="292">
        <v>103</v>
      </c>
      <c r="L145" s="292">
        <v>103</v>
      </c>
      <c r="M145" s="155">
        <f t="shared" si="8"/>
        <v>100</v>
      </c>
    </row>
    <row r="146" spans="1:13" ht="12.75" customHeight="1">
      <c r="A146" s="288"/>
      <c r="B146" s="288"/>
      <c r="C146" s="288"/>
      <c r="D146" s="289"/>
      <c r="E146" s="289"/>
      <c r="F146" s="187"/>
      <c r="G146" s="290"/>
      <c r="H146" s="291"/>
      <c r="I146" s="291"/>
      <c r="J146" s="292"/>
      <c r="K146" s="292"/>
      <c r="L146" s="292"/>
      <c r="M146" s="293"/>
    </row>
    <row r="147" spans="1:13" ht="12.75" customHeight="1">
      <c r="A147" s="288"/>
      <c r="B147" s="288"/>
      <c r="C147" s="288"/>
      <c r="D147" s="289"/>
      <c r="E147" s="289"/>
      <c r="F147" s="294" t="s">
        <v>76</v>
      </c>
      <c r="G147" s="294"/>
      <c r="H147" s="295"/>
      <c r="I147" s="294"/>
      <c r="J147" s="296">
        <f>SUM(J138:J146)</f>
        <v>292521</v>
      </c>
      <c r="K147" s="296">
        <f>SUM(K138:K146)</f>
        <v>321101</v>
      </c>
      <c r="L147" s="296">
        <f>SUM(L138:L146)</f>
        <v>308095</v>
      </c>
      <c r="M147" s="165">
        <f>L147/K147*100</f>
        <v>95.94956104154144</v>
      </c>
    </row>
    <row r="148" spans="1:13" ht="12.75" customHeight="1">
      <c r="A148" s="288"/>
      <c r="B148" s="288"/>
      <c r="C148" s="288"/>
      <c r="D148" s="289"/>
      <c r="E148" s="289"/>
      <c r="F148" s="187"/>
      <c r="G148" s="290"/>
      <c r="H148" s="291"/>
      <c r="I148" s="291"/>
      <c r="J148" s="292"/>
      <c r="K148" s="292"/>
      <c r="L148" s="292"/>
      <c r="M148" s="293"/>
    </row>
    <row r="149" spans="1:13" ht="12.75" customHeight="1">
      <c r="A149" s="288">
        <v>10</v>
      </c>
      <c r="B149" s="288"/>
      <c r="C149" s="288">
        <v>1</v>
      </c>
      <c r="D149" s="289"/>
      <c r="E149" s="289"/>
      <c r="F149" s="187" t="s">
        <v>5</v>
      </c>
      <c r="G149" s="290"/>
      <c r="H149" s="291"/>
      <c r="I149" s="291"/>
      <c r="J149" s="292"/>
      <c r="K149" s="292"/>
      <c r="L149" s="292"/>
      <c r="M149" s="293"/>
    </row>
    <row r="150" spans="1:13" ht="12.75" customHeight="1">
      <c r="A150" s="288"/>
      <c r="B150" s="288"/>
      <c r="C150" s="288"/>
      <c r="D150" s="289">
        <v>1</v>
      </c>
      <c r="E150" s="289"/>
      <c r="F150" s="187"/>
      <c r="G150" s="290"/>
      <c r="H150" s="291" t="s">
        <v>755</v>
      </c>
      <c r="I150" s="291"/>
      <c r="J150" s="292"/>
      <c r="K150" s="292"/>
      <c r="L150" s="292"/>
      <c r="M150" s="293"/>
    </row>
    <row r="151" spans="1:13" ht="12.75" customHeight="1">
      <c r="A151" s="288"/>
      <c r="B151" s="288"/>
      <c r="C151" s="288"/>
      <c r="D151" s="289"/>
      <c r="E151" s="289">
        <v>1</v>
      </c>
      <c r="F151" s="187"/>
      <c r="G151" s="290"/>
      <c r="H151" s="291"/>
      <c r="I151" s="291" t="s">
        <v>1449</v>
      </c>
      <c r="J151" s="292">
        <v>71801</v>
      </c>
      <c r="K151" s="292">
        <v>105718</v>
      </c>
      <c r="L151" s="292">
        <v>99009</v>
      </c>
      <c r="M151" s="155">
        <f aca="true" t="shared" si="9" ref="M151:M157">L151/K151*100</f>
        <v>93.65387162072683</v>
      </c>
    </row>
    <row r="152" spans="1:13" ht="12.75" customHeight="1">
      <c r="A152" s="288"/>
      <c r="B152" s="288"/>
      <c r="C152" s="288"/>
      <c r="D152" s="289"/>
      <c r="E152" s="289">
        <v>2</v>
      </c>
      <c r="F152" s="187"/>
      <c r="G152" s="290"/>
      <c r="H152" s="291"/>
      <c r="I152" s="291" t="s">
        <v>1450</v>
      </c>
      <c r="J152" s="292">
        <v>24592</v>
      </c>
      <c r="K152" s="292">
        <v>35825</v>
      </c>
      <c r="L152" s="292">
        <v>33473</v>
      </c>
      <c r="M152" s="155">
        <f t="shared" si="9"/>
        <v>93.43475226796929</v>
      </c>
    </row>
    <row r="153" spans="1:13" ht="12.75" customHeight="1">
      <c r="A153" s="288"/>
      <c r="B153" s="288"/>
      <c r="C153" s="288"/>
      <c r="D153" s="289"/>
      <c r="E153" s="289">
        <v>3</v>
      </c>
      <c r="F153" s="187"/>
      <c r="G153" s="290"/>
      <c r="H153" s="291"/>
      <c r="I153" s="291" t="s">
        <v>1451</v>
      </c>
      <c r="J153" s="292">
        <v>22556</v>
      </c>
      <c r="K153" s="292">
        <v>40442</v>
      </c>
      <c r="L153" s="292">
        <v>36440</v>
      </c>
      <c r="M153" s="155">
        <f t="shared" si="9"/>
        <v>90.10434696602542</v>
      </c>
    </row>
    <row r="154" spans="1:13" ht="12.75" customHeight="1">
      <c r="A154" s="288"/>
      <c r="B154" s="288"/>
      <c r="C154" s="288"/>
      <c r="D154" s="289"/>
      <c r="E154" s="289">
        <v>4</v>
      </c>
      <c r="F154" s="187"/>
      <c r="G154" s="290"/>
      <c r="H154" s="291"/>
      <c r="I154" s="291" t="s">
        <v>756</v>
      </c>
      <c r="J154" s="292"/>
      <c r="K154" s="292"/>
      <c r="L154" s="292"/>
      <c r="M154" s="155"/>
    </row>
    <row r="155" spans="1:13" ht="12.75" customHeight="1">
      <c r="A155" s="288"/>
      <c r="B155" s="288"/>
      <c r="C155" s="288"/>
      <c r="D155" s="289">
        <v>2</v>
      </c>
      <c r="E155" s="289"/>
      <c r="F155" s="187"/>
      <c r="G155" s="290"/>
      <c r="H155" s="291" t="s">
        <v>757</v>
      </c>
      <c r="I155" s="291"/>
      <c r="J155" s="292"/>
      <c r="K155" s="292"/>
      <c r="L155" s="292"/>
      <c r="M155" s="155"/>
    </row>
    <row r="156" spans="1:13" ht="12.75" customHeight="1">
      <c r="A156" s="288"/>
      <c r="B156" s="288"/>
      <c r="C156" s="288"/>
      <c r="D156" s="289"/>
      <c r="E156" s="289">
        <v>1</v>
      </c>
      <c r="F156" s="187"/>
      <c r="G156" s="290"/>
      <c r="H156" s="291"/>
      <c r="I156" s="291" t="s">
        <v>12</v>
      </c>
      <c r="J156" s="292"/>
      <c r="K156" s="292">
        <v>460</v>
      </c>
      <c r="L156" s="292">
        <v>224</v>
      </c>
      <c r="M156" s="155">
        <f t="shared" si="9"/>
        <v>48.69565217391305</v>
      </c>
    </row>
    <row r="157" spans="1:13" ht="12.75" customHeight="1">
      <c r="A157" s="288"/>
      <c r="B157" s="288"/>
      <c r="C157" s="288"/>
      <c r="D157" s="289"/>
      <c r="E157" s="289">
        <v>2</v>
      </c>
      <c r="F157" s="187"/>
      <c r="G157" s="290"/>
      <c r="H157" s="291"/>
      <c r="I157" s="291" t="s">
        <v>758</v>
      </c>
      <c r="J157" s="292"/>
      <c r="K157" s="292">
        <v>510</v>
      </c>
      <c r="L157" s="292">
        <v>510</v>
      </c>
      <c r="M157" s="155">
        <f t="shared" si="9"/>
        <v>100</v>
      </c>
    </row>
    <row r="158" spans="1:13" ht="12.75" customHeight="1">
      <c r="A158" s="288"/>
      <c r="B158" s="288"/>
      <c r="C158" s="288"/>
      <c r="D158" s="289"/>
      <c r="E158" s="289"/>
      <c r="F158" s="187"/>
      <c r="G158" s="290"/>
      <c r="H158" s="291"/>
      <c r="I158" s="291"/>
      <c r="J158" s="292"/>
      <c r="K158" s="292"/>
      <c r="L158" s="292"/>
      <c r="M158" s="293"/>
    </row>
    <row r="159" spans="1:13" ht="12.75" customHeight="1">
      <c r="A159" s="288"/>
      <c r="B159" s="288"/>
      <c r="C159" s="288"/>
      <c r="D159" s="289"/>
      <c r="E159" s="289"/>
      <c r="F159" s="294" t="s">
        <v>76</v>
      </c>
      <c r="G159" s="294"/>
      <c r="H159" s="295"/>
      <c r="I159" s="294"/>
      <c r="J159" s="296">
        <f>SUM(J148:J158)</f>
        <v>118949</v>
      </c>
      <c r="K159" s="296">
        <f>SUM(K151:K157)</f>
        <v>182955</v>
      </c>
      <c r="L159" s="296">
        <f>SUM(L151:L157)</f>
        <v>169656</v>
      </c>
      <c r="M159" s="165">
        <f>L159/K159*100</f>
        <v>92.73099942608837</v>
      </c>
    </row>
    <row r="160" spans="1:13" ht="13.5" customHeight="1">
      <c r="A160" s="288"/>
      <c r="B160" s="288"/>
      <c r="C160" s="288"/>
      <c r="D160" s="289"/>
      <c r="E160" s="289"/>
      <c r="F160" s="187"/>
      <c r="G160" s="290"/>
      <c r="H160" s="291"/>
      <c r="I160" s="291"/>
      <c r="J160" s="292"/>
      <c r="K160" s="292"/>
      <c r="L160" s="292"/>
      <c r="M160" s="293"/>
    </row>
    <row r="161" spans="1:13" ht="13.5" customHeight="1">
      <c r="A161" s="288">
        <v>11</v>
      </c>
      <c r="B161" s="288"/>
      <c r="C161" s="288">
        <v>1</v>
      </c>
      <c r="D161" s="289"/>
      <c r="E161" s="289"/>
      <c r="F161" s="187" t="s">
        <v>1456</v>
      </c>
      <c r="G161" s="290"/>
      <c r="H161" s="291"/>
      <c r="I161" s="291"/>
      <c r="J161" s="292"/>
      <c r="K161" s="292"/>
      <c r="L161" s="292"/>
      <c r="M161" s="293"/>
    </row>
    <row r="162" spans="1:13" ht="13.5" customHeight="1">
      <c r="A162" s="288"/>
      <c r="B162" s="288"/>
      <c r="C162" s="288"/>
      <c r="D162" s="289">
        <v>1</v>
      </c>
      <c r="E162" s="289"/>
      <c r="F162" s="187"/>
      <c r="G162" s="290"/>
      <c r="H162" s="291" t="s">
        <v>755</v>
      </c>
      <c r="I162" s="291"/>
      <c r="J162" s="292"/>
      <c r="K162" s="292"/>
      <c r="L162" s="292"/>
      <c r="M162" s="293"/>
    </row>
    <row r="163" spans="1:13" ht="13.5" customHeight="1">
      <c r="A163" s="288"/>
      <c r="B163" s="288"/>
      <c r="C163" s="288"/>
      <c r="D163" s="289"/>
      <c r="E163" s="289">
        <v>1</v>
      </c>
      <c r="F163" s="187"/>
      <c r="G163" s="290"/>
      <c r="H163" s="291"/>
      <c r="I163" s="291" t="s">
        <v>1449</v>
      </c>
      <c r="J163" s="292">
        <v>75364</v>
      </c>
      <c r="K163" s="292">
        <v>47701</v>
      </c>
      <c r="L163" s="292">
        <v>47701</v>
      </c>
      <c r="M163" s="155">
        <f aca="true" t="shared" si="10" ref="M163:M168">L163/K163*100</f>
        <v>100</v>
      </c>
    </row>
    <row r="164" spans="1:13" ht="13.5" customHeight="1">
      <c r="A164" s="288"/>
      <c r="B164" s="288"/>
      <c r="C164" s="288"/>
      <c r="D164" s="289"/>
      <c r="E164" s="289">
        <v>2</v>
      </c>
      <c r="F164" s="187"/>
      <c r="G164" s="290"/>
      <c r="H164" s="291"/>
      <c r="I164" s="291" t="s">
        <v>1450</v>
      </c>
      <c r="J164" s="292">
        <v>25936</v>
      </c>
      <c r="K164" s="292">
        <v>16285</v>
      </c>
      <c r="L164" s="292">
        <v>16285</v>
      </c>
      <c r="M164" s="155">
        <f t="shared" si="10"/>
        <v>100</v>
      </c>
    </row>
    <row r="165" spans="1:13" ht="13.5" customHeight="1">
      <c r="A165" s="288"/>
      <c r="B165" s="288"/>
      <c r="C165" s="288"/>
      <c r="D165" s="289"/>
      <c r="E165" s="289">
        <v>3</v>
      </c>
      <c r="F165" s="187"/>
      <c r="G165" s="290"/>
      <c r="H165" s="291"/>
      <c r="I165" s="291" t="s">
        <v>1451</v>
      </c>
      <c r="J165" s="292">
        <v>16575</v>
      </c>
      <c r="K165" s="292">
        <v>8724</v>
      </c>
      <c r="L165" s="292">
        <v>8724</v>
      </c>
      <c r="M165" s="155">
        <f t="shared" si="10"/>
        <v>100</v>
      </c>
    </row>
    <row r="166" spans="1:13" ht="13.5" customHeight="1">
      <c r="A166" s="288"/>
      <c r="B166" s="288"/>
      <c r="C166" s="288"/>
      <c r="D166" s="289">
        <v>2</v>
      </c>
      <c r="E166" s="289"/>
      <c r="F166" s="187"/>
      <c r="G166" s="290"/>
      <c r="H166" s="291" t="s">
        <v>757</v>
      </c>
      <c r="I166" s="291"/>
      <c r="J166" s="292"/>
      <c r="K166" s="292"/>
      <c r="L166" s="292"/>
      <c r="M166" s="155"/>
    </row>
    <row r="167" spans="1:13" ht="13.5" customHeight="1">
      <c r="A167" s="288"/>
      <c r="B167" s="288"/>
      <c r="C167" s="288"/>
      <c r="D167" s="289"/>
      <c r="E167" s="289">
        <v>2</v>
      </c>
      <c r="F167" s="187"/>
      <c r="G167" s="290"/>
      <c r="H167" s="291"/>
      <c r="I167" s="291" t="s">
        <v>758</v>
      </c>
      <c r="J167" s="292"/>
      <c r="K167" s="292"/>
      <c r="L167" s="292"/>
      <c r="M167" s="155"/>
    </row>
    <row r="168" spans="1:13" ht="13.5" customHeight="1">
      <c r="A168" s="288"/>
      <c r="B168" s="288"/>
      <c r="C168" s="288"/>
      <c r="D168" s="289"/>
      <c r="E168" s="289">
        <v>3</v>
      </c>
      <c r="F168" s="187"/>
      <c r="G168" s="290"/>
      <c r="H168" s="291"/>
      <c r="I168" s="291" t="s">
        <v>759</v>
      </c>
      <c r="J168" s="292"/>
      <c r="K168" s="292">
        <v>305</v>
      </c>
      <c r="L168" s="292">
        <v>305</v>
      </c>
      <c r="M168" s="155">
        <f t="shared" si="10"/>
        <v>100</v>
      </c>
    </row>
    <row r="169" spans="1:13" ht="13.5" customHeight="1">
      <c r="A169" s="288"/>
      <c r="B169" s="288"/>
      <c r="C169" s="288"/>
      <c r="D169" s="289"/>
      <c r="E169" s="289"/>
      <c r="F169" s="187"/>
      <c r="G169" s="290"/>
      <c r="H169" s="291"/>
      <c r="I169" s="291"/>
      <c r="J169" s="292"/>
      <c r="K169" s="292"/>
      <c r="L169" s="292"/>
      <c r="M169" s="293"/>
    </row>
    <row r="170" spans="1:13" ht="13.5" customHeight="1">
      <c r="A170" s="288"/>
      <c r="B170" s="288"/>
      <c r="C170" s="288"/>
      <c r="D170" s="289"/>
      <c r="E170" s="289"/>
      <c r="F170" s="294" t="s">
        <v>76</v>
      </c>
      <c r="G170" s="294"/>
      <c r="H170" s="295"/>
      <c r="I170" s="294"/>
      <c r="J170" s="296">
        <f>SUM(J160:J169)</f>
        <v>117875</v>
      </c>
      <c r="K170" s="296">
        <f>SUM(K160:K169)</f>
        <v>73015</v>
      </c>
      <c r="L170" s="296">
        <f>SUM(L160:L169)</f>
        <v>73015</v>
      </c>
      <c r="M170" s="165">
        <f>L170/K170*100</f>
        <v>100</v>
      </c>
    </row>
    <row r="171" spans="1:13" ht="13.5" customHeight="1">
      <c r="A171" s="288"/>
      <c r="B171" s="288"/>
      <c r="C171" s="288"/>
      <c r="D171" s="289"/>
      <c r="E171" s="289"/>
      <c r="F171" s="187"/>
      <c r="G171" s="290"/>
      <c r="H171" s="291"/>
      <c r="I171" s="291"/>
      <c r="J171" s="292"/>
      <c r="K171" s="292"/>
      <c r="L171" s="292"/>
      <c r="M171" s="293"/>
    </row>
    <row r="172" spans="1:13" ht="13.5" customHeight="1">
      <c r="A172" s="288">
        <v>12</v>
      </c>
      <c r="B172" s="288"/>
      <c r="C172" s="288">
        <v>1</v>
      </c>
      <c r="D172" s="289"/>
      <c r="E172" s="289"/>
      <c r="F172" s="187" t="s">
        <v>1457</v>
      </c>
      <c r="G172" s="290"/>
      <c r="H172" s="291"/>
      <c r="I172" s="291"/>
      <c r="J172" s="292"/>
      <c r="K172" s="292"/>
      <c r="L172" s="292"/>
      <c r="M172" s="293"/>
    </row>
    <row r="173" spans="1:13" ht="13.5" customHeight="1">
      <c r="A173" s="288"/>
      <c r="B173" s="288"/>
      <c r="C173" s="288"/>
      <c r="D173" s="289">
        <v>1</v>
      </c>
      <c r="E173" s="289"/>
      <c r="F173" s="187"/>
      <c r="G173" s="290"/>
      <c r="H173" s="291" t="s">
        <v>755</v>
      </c>
      <c r="I173" s="291"/>
      <c r="J173" s="292"/>
      <c r="K173" s="292"/>
      <c r="L173" s="292"/>
      <c r="M173" s="293"/>
    </row>
    <row r="174" spans="1:13" ht="13.5" customHeight="1">
      <c r="A174" s="288"/>
      <c r="B174" s="288"/>
      <c r="C174" s="288"/>
      <c r="D174" s="289"/>
      <c r="E174" s="289">
        <v>1</v>
      </c>
      <c r="F174" s="187"/>
      <c r="G174" s="290"/>
      <c r="H174" s="291"/>
      <c r="I174" s="291" t="s">
        <v>1449</v>
      </c>
      <c r="J174" s="292">
        <v>151240</v>
      </c>
      <c r="K174" s="292">
        <v>155193</v>
      </c>
      <c r="L174" s="292">
        <v>153930</v>
      </c>
      <c r="M174" s="155">
        <f aca="true" t="shared" si="11" ref="M174:M179">L174/K174*100</f>
        <v>99.1861746341652</v>
      </c>
    </row>
    <row r="175" spans="1:13" ht="13.5" customHeight="1">
      <c r="A175" s="288"/>
      <c r="B175" s="288"/>
      <c r="C175" s="288"/>
      <c r="D175" s="289"/>
      <c r="E175" s="289">
        <v>2</v>
      </c>
      <c r="F175" s="187"/>
      <c r="G175" s="290"/>
      <c r="H175" s="291"/>
      <c r="I175" s="291" t="s">
        <v>1450</v>
      </c>
      <c r="J175" s="292">
        <v>51302</v>
      </c>
      <c r="K175" s="292">
        <v>52062</v>
      </c>
      <c r="L175" s="292">
        <v>51751</v>
      </c>
      <c r="M175" s="155">
        <f t="shared" si="11"/>
        <v>99.40263531942684</v>
      </c>
    </row>
    <row r="176" spans="1:13" ht="13.5" customHeight="1">
      <c r="A176" s="288"/>
      <c r="B176" s="288"/>
      <c r="C176" s="288"/>
      <c r="D176" s="289"/>
      <c r="E176" s="289">
        <v>3</v>
      </c>
      <c r="F176" s="187"/>
      <c r="G176" s="290"/>
      <c r="H176" s="291"/>
      <c r="I176" s="291" t="s">
        <v>1451</v>
      </c>
      <c r="J176" s="292">
        <v>45399</v>
      </c>
      <c r="K176" s="292">
        <v>55571</v>
      </c>
      <c r="L176" s="292">
        <v>54981</v>
      </c>
      <c r="M176" s="155">
        <f t="shared" si="11"/>
        <v>98.9382951539472</v>
      </c>
    </row>
    <row r="177" spans="1:13" ht="13.5" customHeight="1">
      <c r="A177" s="288"/>
      <c r="B177" s="288"/>
      <c r="C177" s="288"/>
      <c r="D177" s="289"/>
      <c r="E177" s="289">
        <v>4</v>
      </c>
      <c r="F177" s="187"/>
      <c r="G177" s="290"/>
      <c r="H177" s="291"/>
      <c r="I177" s="291" t="s">
        <v>756</v>
      </c>
      <c r="J177" s="292"/>
      <c r="K177" s="292">
        <v>499</v>
      </c>
      <c r="L177" s="292">
        <v>499</v>
      </c>
      <c r="M177" s="155">
        <f t="shared" si="11"/>
        <v>100</v>
      </c>
    </row>
    <row r="178" spans="1:13" ht="13.5" customHeight="1">
      <c r="A178" s="288"/>
      <c r="B178" s="288"/>
      <c r="C178" s="288"/>
      <c r="D178" s="289">
        <v>2</v>
      </c>
      <c r="E178" s="289"/>
      <c r="F178" s="187"/>
      <c r="G178" s="290"/>
      <c r="H178" s="291" t="s">
        <v>757</v>
      </c>
      <c r="I178" s="291"/>
      <c r="J178" s="292"/>
      <c r="K178" s="292"/>
      <c r="L178" s="292"/>
      <c r="M178" s="155"/>
    </row>
    <row r="179" spans="1:13" ht="13.5" customHeight="1">
      <c r="A179" s="288"/>
      <c r="B179" s="288"/>
      <c r="C179" s="288"/>
      <c r="D179" s="289"/>
      <c r="E179" s="289">
        <v>1</v>
      </c>
      <c r="F179" s="187"/>
      <c r="G179" s="290"/>
      <c r="H179" s="291"/>
      <c r="I179" s="291" t="s">
        <v>12</v>
      </c>
      <c r="J179" s="292">
        <v>200</v>
      </c>
      <c r="K179" s="292">
        <v>3657</v>
      </c>
      <c r="L179" s="292">
        <v>3657</v>
      </c>
      <c r="M179" s="155">
        <f t="shared" si="11"/>
        <v>100</v>
      </c>
    </row>
    <row r="180" spans="1:13" ht="13.5" customHeight="1">
      <c r="A180" s="288"/>
      <c r="B180" s="288"/>
      <c r="C180" s="288"/>
      <c r="D180" s="289"/>
      <c r="E180" s="289"/>
      <c r="F180" s="187"/>
      <c r="G180" s="290"/>
      <c r="H180" s="291"/>
      <c r="I180" s="291"/>
      <c r="J180" s="292"/>
      <c r="K180" s="292"/>
      <c r="L180" s="292"/>
      <c r="M180" s="293"/>
    </row>
    <row r="181" spans="1:13" ht="13.5" customHeight="1">
      <c r="A181" s="288"/>
      <c r="B181" s="288"/>
      <c r="C181" s="288"/>
      <c r="D181" s="289"/>
      <c r="E181" s="289"/>
      <c r="F181" s="294" t="s">
        <v>76</v>
      </c>
      <c r="G181" s="294"/>
      <c r="H181" s="295"/>
      <c r="I181" s="294"/>
      <c r="J181" s="296">
        <f>SUM(J171:J180)</f>
        <v>248141</v>
      </c>
      <c r="K181" s="296">
        <f>SUM(K174:K179)</f>
        <v>266982</v>
      </c>
      <c r="L181" s="296">
        <f>SUM(L174:L179)</f>
        <v>264818</v>
      </c>
      <c r="M181" s="165">
        <f>L181/K181*100</f>
        <v>99.18945846536471</v>
      </c>
    </row>
    <row r="182" spans="1:13" ht="13.5" customHeight="1">
      <c r="A182" s="288"/>
      <c r="B182" s="288"/>
      <c r="C182" s="288"/>
      <c r="D182" s="289"/>
      <c r="E182" s="289"/>
      <c r="F182" s="187"/>
      <c r="G182" s="290"/>
      <c r="H182" s="291"/>
      <c r="I182" s="290"/>
      <c r="J182" s="300"/>
      <c r="K182" s="300"/>
      <c r="L182" s="300"/>
      <c r="M182" s="301"/>
    </row>
    <row r="183" spans="1:13" ht="13.5" customHeight="1">
      <c r="A183" s="288">
        <v>13</v>
      </c>
      <c r="B183" s="288"/>
      <c r="C183" s="288">
        <v>1</v>
      </c>
      <c r="D183" s="289"/>
      <c r="E183" s="289"/>
      <c r="F183" s="187" t="s">
        <v>1458</v>
      </c>
      <c r="G183" s="290"/>
      <c r="H183" s="291"/>
      <c r="I183" s="291"/>
      <c r="J183" s="292"/>
      <c r="K183" s="292"/>
      <c r="L183" s="292"/>
      <c r="M183" s="293"/>
    </row>
    <row r="184" spans="1:13" ht="13.5" customHeight="1">
      <c r="A184" s="288"/>
      <c r="B184" s="288"/>
      <c r="C184" s="288"/>
      <c r="D184" s="289">
        <v>1</v>
      </c>
      <c r="E184" s="289"/>
      <c r="F184" s="187"/>
      <c r="G184" s="290"/>
      <c r="H184" s="291" t="s">
        <v>755</v>
      </c>
      <c r="I184" s="291"/>
      <c r="J184" s="292"/>
      <c r="K184" s="292"/>
      <c r="L184" s="292"/>
      <c r="M184" s="293"/>
    </row>
    <row r="185" spans="1:13" ht="13.5" customHeight="1">
      <c r="A185" s="288"/>
      <c r="B185" s="288"/>
      <c r="C185" s="288"/>
      <c r="D185" s="289"/>
      <c r="E185" s="289">
        <v>1</v>
      </c>
      <c r="F185" s="187"/>
      <c r="G185" s="290"/>
      <c r="H185" s="291"/>
      <c r="I185" s="291" t="s">
        <v>1449</v>
      </c>
      <c r="J185" s="292">
        <v>91982</v>
      </c>
      <c r="K185" s="292">
        <v>93734</v>
      </c>
      <c r="L185" s="292">
        <v>93259</v>
      </c>
      <c r="M185" s="155">
        <f>L185/K185*100</f>
        <v>99.49324684746198</v>
      </c>
    </row>
    <row r="186" spans="1:13" ht="13.5" customHeight="1">
      <c r="A186" s="288"/>
      <c r="B186" s="288"/>
      <c r="C186" s="288"/>
      <c r="D186" s="289"/>
      <c r="E186" s="289">
        <v>2</v>
      </c>
      <c r="F186" s="187"/>
      <c r="G186" s="290"/>
      <c r="H186" s="291"/>
      <c r="I186" s="291" t="s">
        <v>1450</v>
      </c>
      <c r="J186" s="292">
        <v>31187</v>
      </c>
      <c r="K186" s="292">
        <v>31509</v>
      </c>
      <c r="L186" s="292">
        <v>31205</v>
      </c>
      <c r="M186" s="155">
        <f>L186/K186*100</f>
        <v>99.0351962931226</v>
      </c>
    </row>
    <row r="187" spans="1:13" ht="13.5" customHeight="1">
      <c r="A187" s="288"/>
      <c r="B187" s="288"/>
      <c r="C187" s="288"/>
      <c r="D187" s="289"/>
      <c r="E187" s="289">
        <v>3</v>
      </c>
      <c r="F187" s="187"/>
      <c r="G187" s="290"/>
      <c r="H187" s="291"/>
      <c r="I187" s="291" t="s">
        <v>1451</v>
      </c>
      <c r="J187" s="292">
        <v>20659</v>
      </c>
      <c r="K187" s="292">
        <v>29781</v>
      </c>
      <c r="L187" s="292">
        <v>28373</v>
      </c>
      <c r="M187" s="155">
        <f>L187/K187*100</f>
        <v>95.27215338638729</v>
      </c>
    </row>
    <row r="188" spans="1:13" ht="13.5" customHeight="1">
      <c r="A188" s="288"/>
      <c r="B188" s="288"/>
      <c r="C188" s="288"/>
      <c r="D188" s="289">
        <v>2</v>
      </c>
      <c r="E188" s="289"/>
      <c r="F188" s="187"/>
      <c r="G188" s="290"/>
      <c r="H188" s="291" t="s">
        <v>757</v>
      </c>
      <c r="I188" s="291"/>
      <c r="J188" s="292"/>
      <c r="K188" s="292"/>
      <c r="L188" s="292"/>
      <c r="M188" s="155"/>
    </row>
    <row r="189" spans="1:13" ht="13.5" customHeight="1">
      <c r="A189" s="288"/>
      <c r="B189" s="288"/>
      <c r="C189" s="288"/>
      <c r="D189" s="289"/>
      <c r="E189" s="289">
        <v>1</v>
      </c>
      <c r="F189" s="187"/>
      <c r="G189" s="290"/>
      <c r="H189" s="291"/>
      <c r="I189" s="291" t="s">
        <v>12</v>
      </c>
      <c r="J189" s="292">
        <v>150</v>
      </c>
      <c r="K189" s="292">
        <v>431</v>
      </c>
      <c r="L189" s="292">
        <v>431</v>
      </c>
      <c r="M189" s="155">
        <f>L189/K189*100</f>
        <v>100</v>
      </c>
    </row>
    <row r="190" spans="1:13" ht="13.5" customHeight="1">
      <c r="A190" s="288"/>
      <c r="B190" s="288"/>
      <c r="C190" s="288"/>
      <c r="D190" s="289"/>
      <c r="E190" s="289"/>
      <c r="F190" s="187"/>
      <c r="G190" s="290"/>
      <c r="H190" s="291"/>
      <c r="I190" s="291"/>
      <c r="J190" s="292"/>
      <c r="K190" s="292"/>
      <c r="L190" s="292"/>
      <c r="M190" s="293"/>
    </row>
    <row r="191" spans="1:13" ht="13.5" customHeight="1">
      <c r="A191" s="288"/>
      <c r="B191" s="288"/>
      <c r="C191" s="288"/>
      <c r="D191" s="289"/>
      <c r="E191" s="289"/>
      <c r="F191" s="294" t="s">
        <v>76</v>
      </c>
      <c r="G191" s="294"/>
      <c r="H191" s="295"/>
      <c r="I191" s="294"/>
      <c r="J191" s="296">
        <f>SUM(J182:J190)</f>
        <v>143978</v>
      </c>
      <c r="K191" s="296">
        <f>SUM(K182:K190)</f>
        <v>155455</v>
      </c>
      <c r="L191" s="296">
        <f>SUM(L182:L190)</f>
        <v>153268</v>
      </c>
      <c r="M191" s="165">
        <f>L191/K191*100</f>
        <v>98.59316200829822</v>
      </c>
    </row>
    <row r="192" spans="1:13" ht="13.5" customHeight="1">
      <c r="A192" s="288"/>
      <c r="B192" s="288"/>
      <c r="C192" s="288"/>
      <c r="D192" s="289"/>
      <c r="E192" s="289"/>
      <c r="F192" s="187"/>
      <c r="G192" s="290"/>
      <c r="H192" s="291"/>
      <c r="I192" s="291"/>
      <c r="J192" s="292"/>
      <c r="K192" s="292"/>
      <c r="L192" s="292"/>
      <c r="M192" s="293"/>
    </row>
    <row r="193" spans="1:13" ht="13.5" customHeight="1">
      <c r="A193" s="288">
        <v>14</v>
      </c>
      <c r="B193" s="288"/>
      <c r="C193" s="288">
        <v>1</v>
      </c>
      <c r="D193" s="289"/>
      <c r="E193" s="289"/>
      <c r="F193" s="187" t="s">
        <v>1459</v>
      </c>
      <c r="G193" s="290"/>
      <c r="H193" s="291"/>
      <c r="I193" s="291"/>
      <c r="J193" s="292"/>
      <c r="K193" s="292"/>
      <c r="L193" s="292"/>
      <c r="M193" s="293"/>
    </row>
    <row r="194" spans="1:13" ht="13.5" customHeight="1">
      <c r="A194" s="288"/>
      <c r="B194" s="288"/>
      <c r="C194" s="288"/>
      <c r="D194" s="289">
        <v>1</v>
      </c>
      <c r="E194" s="289"/>
      <c r="F194" s="187"/>
      <c r="G194" s="290"/>
      <c r="H194" s="291" t="s">
        <v>755</v>
      </c>
      <c r="I194" s="291"/>
      <c r="J194" s="292"/>
      <c r="K194" s="292"/>
      <c r="L194" s="292"/>
      <c r="M194" s="293"/>
    </row>
    <row r="195" spans="1:13" ht="13.5" customHeight="1">
      <c r="A195" s="288"/>
      <c r="B195" s="288"/>
      <c r="C195" s="288"/>
      <c r="D195" s="289"/>
      <c r="E195" s="289">
        <v>1</v>
      </c>
      <c r="F195" s="187"/>
      <c r="G195" s="290"/>
      <c r="H195" s="291"/>
      <c r="I195" s="291" t="s">
        <v>1449</v>
      </c>
      <c r="J195" s="292">
        <v>85027</v>
      </c>
      <c r="K195" s="292">
        <v>95444</v>
      </c>
      <c r="L195" s="292">
        <v>92348</v>
      </c>
      <c r="M195" s="155">
        <f aca="true" t="shared" si="12" ref="M195:M200">L195/K195*100</f>
        <v>96.7562130673484</v>
      </c>
    </row>
    <row r="196" spans="1:13" ht="13.5" customHeight="1">
      <c r="A196" s="288"/>
      <c r="B196" s="288"/>
      <c r="C196" s="288"/>
      <c r="D196" s="289"/>
      <c r="E196" s="289">
        <v>2</v>
      </c>
      <c r="F196" s="187"/>
      <c r="G196" s="290"/>
      <c r="H196" s="291"/>
      <c r="I196" s="291" t="s">
        <v>1450</v>
      </c>
      <c r="J196" s="292">
        <v>28893</v>
      </c>
      <c r="K196" s="292">
        <v>32100</v>
      </c>
      <c r="L196" s="292">
        <v>30932</v>
      </c>
      <c r="M196" s="155">
        <f t="shared" si="12"/>
        <v>96.3613707165109</v>
      </c>
    </row>
    <row r="197" spans="1:13" ht="13.5" customHeight="1">
      <c r="A197" s="288"/>
      <c r="B197" s="288"/>
      <c r="C197" s="288"/>
      <c r="D197" s="289"/>
      <c r="E197" s="289">
        <v>3</v>
      </c>
      <c r="F197" s="187"/>
      <c r="G197" s="290"/>
      <c r="H197" s="291"/>
      <c r="I197" s="291" t="s">
        <v>1451</v>
      </c>
      <c r="J197" s="292">
        <v>27427</v>
      </c>
      <c r="K197" s="292">
        <v>35359</v>
      </c>
      <c r="L197" s="292">
        <v>35200</v>
      </c>
      <c r="M197" s="155">
        <f t="shared" si="12"/>
        <v>99.55032664950933</v>
      </c>
    </row>
    <row r="198" spans="1:13" ht="13.5" customHeight="1">
      <c r="A198" s="288"/>
      <c r="B198" s="288"/>
      <c r="C198" s="288"/>
      <c r="D198" s="289">
        <v>2</v>
      </c>
      <c r="E198" s="289"/>
      <c r="F198" s="187"/>
      <c r="G198" s="290"/>
      <c r="H198" s="291" t="s">
        <v>757</v>
      </c>
      <c r="I198" s="291"/>
      <c r="J198" s="292"/>
      <c r="K198" s="292"/>
      <c r="L198" s="292"/>
      <c r="M198" s="155"/>
    </row>
    <row r="199" spans="1:13" ht="13.5" customHeight="1">
      <c r="A199" s="288"/>
      <c r="B199" s="288"/>
      <c r="C199" s="288"/>
      <c r="D199" s="289"/>
      <c r="E199" s="289">
        <v>1</v>
      </c>
      <c r="F199" s="187"/>
      <c r="G199" s="290"/>
      <c r="H199" s="291"/>
      <c r="I199" s="291" t="s">
        <v>12</v>
      </c>
      <c r="J199" s="292"/>
      <c r="K199" s="292">
        <v>100</v>
      </c>
      <c r="L199" s="292">
        <v>100</v>
      </c>
      <c r="M199" s="155">
        <f t="shared" si="12"/>
        <v>100</v>
      </c>
    </row>
    <row r="200" spans="1:13" ht="13.5" customHeight="1">
      <c r="A200" s="288"/>
      <c r="B200" s="288"/>
      <c r="C200" s="288"/>
      <c r="D200" s="289"/>
      <c r="E200" s="289">
        <v>2</v>
      </c>
      <c r="F200" s="187"/>
      <c r="G200" s="290"/>
      <c r="H200" s="291"/>
      <c r="I200" s="291" t="s">
        <v>758</v>
      </c>
      <c r="J200" s="292"/>
      <c r="K200" s="292">
        <v>3000</v>
      </c>
      <c r="L200" s="292">
        <v>371</v>
      </c>
      <c r="M200" s="155">
        <f t="shared" si="12"/>
        <v>12.366666666666665</v>
      </c>
    </row>
    <row r="201" spans="1:13" ht="4.5" customHeight="1">
      <c r="A201" s="288"/>
      <c r="B201" s="288"/>
      <c r="C201" s="288"/>
      <c r="D201" s="289"/>
      <c r="E201" s="289"/>
      <c r="F201" s="187"/>
      <c r="G201" s="290"/>
      <c r="H201" s="291"/>
      <c r="I201" s="291"/>
      <c r="J201" s="292"/>
      <c r="K201" s="292"/>
      <c r="L201" s="292"/>
      <c r="M201" s="293"/>
    </row>
    <row r="202" spans="1:13" ht="13.5" customHeight="1">
      <c r="A202" s="288"/>
      <c r="B202" s="288"/>
      <c r="C202" s="288"/>
      <c r="D202" s="289"/>
      <c r="E202" s="289"/>
      <c r="F202" s="294" t="s">
        <v>76</v>
      </c>
      <c r="G202" s="294"/>
      <c r="H202" s="295"/>
      <c r="I202" s="294"/>
      <c r="J202" s="296">
        <f>SUM(J192:J201)</f>
        <v>141347</v>
      </c>
      <c r="K202" s="296">
        <f>SUM(K192:K201)</f>
        <v>166003</v>
      </c>
      <c r="L202" s="296">
        <f>SUM(L192:L201)</f>
        <v>158951</v>
      </c>
      <c r="M202" s="165">
        <f>L202/K202*100</f>
        <v>95.75188400209635</v>
      </c>
    </row>
    <row r="203" spans="1:13" ht="13.5" customHeight="1">
      <c r="A203" s="288"/>
      <c r="B203" s="288"/>
      <c r="C203" s="288"/>
      <c r="D203" s="289"/>
      <c r="E203" s="289"/>
      <c r="F203" s="187"/>
      <c r="G203" s="290"/>
      <c r="H203" s="291"/>
      <c r="I203" s="290"/>
      <c r="J203" s="300"/>
      <c r="K203" s="300"/>
      <c r="L203" s="300"/>
      <c r="M203" s="301"/>
    </row>
    <row r="204" spans="1:13" ht="13.5" customHeight="1">
      <c r="A204" s="288">
        <v>15</v>
      </c>
      <c r="B204" s="288"/>
      <c r="C204" s="288">
        <v>1</v>
      </c>
      <c r="D204" s="289"/>
      <c r="E204" s="289"/>
      <c r="F204" s="187" t="s">
        <v>1460</v>
      </c>
      <c r="G204" s="290"/>
      <c r="H204" s="291"/>
      <c r="I204" s="291"/>
      <c r="J204" s="292"/>
      <c r="K204" s="292"/>
      <c r="L204" s="292"/>
      <c r="M204" s="293"/>
    </row>
    <row r="205" spans="1:13" ht="13.5" customHeight="1">
      <c r="A205" s="288"/>
      <c r="B205" s="288"/>
      <c r="C205" s="288"/>
      <c r="D205" s="289">
        <v>1</v>
      </c>
      <c r="E205" s="289"/>
      <c r="F205" s="187"/>
      <c r="G205" s="290"/>
      <c r="H205" s="291" t="s">
        <v>755</v>
      </c>
      <c r="I205" s="291"/>
      <c r="J205" s="292"/>
      <c r="K205" s="292"/>
      <c r="L205" s="292"/>
      <c r="M205" s="293"/>
    </row>
    <row r="206" spans="1:13" ht="13.5" customHeight="1">
      <c r="A206" s="288"/>
      <c r="B206" s="288"/>
      <c r="C206" s="288"/>
      <c r="D206" s="289"/>
      <c r="E206" s="289">
        <v>1</v>
      </c>
      <c r="F206" s="187"/>
      <c r="G206" s="290"/>
      <c r="H206" s="291"/>
      <c r="I206" s="291" t="s">
        <v>1449</v>
      </c>
      <c r="J206" s="292">
        <v>125748</v>
      </c>
      <c r="K206" s="292">
        <v>133271</v>
      </c>
      <c r="L206" s="292">
        <v>127334</v>
      </c>
      <c r="M206" s="155">
        <f aca="true" t="shared" si="13" ref="M206:M211">L206/K206*100</f>
        <v>95.5451673657435</v>
      </c>
    </row>
    <row r="207" spans="1:13" ht="13.5" customHeight="1">
      <c r="A207" s="288"/>
      <c r="B207" s="288"/>
      <c r="C207" s="288"/>
      <c r="D207" s="289"/>
      <c r="E207" s="289">
        <v>2</v>
      </c>
      <c r="F207" s="187"/>
      <c r="G207" s="290"/>
      <c r="H207" s="291"/>
      <c r="I207" s="291" t="s">
        <v>1450</v>
      </c>
      <c r="J207" s="292">
        <v>42802</v>
      </c>
      <c r="K207" s="292">
        <v>43347</v>
      </c>
      <c r="L207" s="292">
        <v>42977</v>
      </c>
      <c r="M207" s="155">
        <f t="shared" si="13"/>
        <v>99.14642305119155</v>
      </c>
    </row>
    <row r="208" spans="1:13" ht="13.5" customHeight="1">
      <c r="A208" s="288"/>
      <c r="B208" s="288"/>
      <c r="C208" s="288"/>
      <c r="D208" s="289"/>
      <c r="E208" s="289">
        <v>3</v>
      </c>
      <c r="F208" s="187"/>
      <c r="G208" s="290"/>
      <c r="H208" s="291"/>
      <c r="I208" s="291" t="s">
        <v>1451</v>
      </c>
      <c r="J208" s="292">
        <v>29881</v>
      </c>
      <c r="K208" s="292">
        <v>37024</v>
      </c>
      <c r="L208" s="292">
        <v>36618</v>
      </c>
      <c r="M208" s="155">
        <f t="shared" si="13"/>
        <v>98.9034140017286</v>
      </c>
    </row>
    <row r="209" spans="1:13" ht="13.5" customHeight="1">
      <c r="A209" s="288"/>
      <c r="B209" s="288"/>
      <c r="C209" s="288"/>
      <c r="D209" s="289"/>
      <c r="E209" s="289">
        <v>4</v>
      </c>
      <c r="F209" s="187"/>
      <c r="G209" s="290"/>
      <c r="H209" s="291"/>
      <c r="I209" s="291" t="s">
        <v>756</v>
      </c>
      <c r="J209" s="292"/>
      <c r="K209" s="292">
        <v>1490</v>
      </c>
      <c r="L209" s="292">
        <v>1490</v>
      </c>
      <c r="M209" s="155">
        <f t="shared" si="13"/>
        <v>100</v>
      </c>
    </row>
    <row r="210" spans="1:13" ht="13.5" customHeight="1">
      <c r="A210" s="288"/>
      <c r="B210" s="288"/>
      <c r="C210" s="288"/>
      <c r="D210" s="289">
        <v>2</v>
      </c>
      <c r="E210" s="289"/>
      <c r="F210" s="187"/>
      <c r="G210" s="290"/>
      <c r="H210" s="291" t="s">
        <v>757</v>
      </c>
      <c r="I210" s="291"/>
      <c r="J210" s="292"/>
      <c r="K210" s="292"/>
      <c r="L210" s="292"/>
      <c r="M210" s="155"/>
    </row>
    <row r="211" spans="1:13" ht="13.5" customHeight="1">
      <c r="A211" s="288"/>
      <c r="B211" s="288"/>
      <c r="C211" s="288"/>
      <c r="D211" s="289"/>
      <c r="E211" s="289">
        <v>1</v>
      </c>
      <c r="F211" s="187"/>
      <c r="G211" s="290"/>
      <c r="H211" s="291"/>
      <c r="I211" s="291" t="s">
        <v>12</v>
      </c>
      <c r="J211" s="292"/>
      <c r="K211" s="292">
        <v>445</v>
      </c>
      <c r="L211" s="292">
        <v>445</v>
      </c>
      <c r="M211" s="155">
        <f t="shared" si="13"/>
        <v>100</v>
      </c>
    </row>
    <row r="212" spans="1:13" ht="6.75" customHeight="1">
      <c r="A212" s="288"/>
      <c r="B212" s="288"/>
      <c r="C212" s="288"/>
      <c r="D212" s="289"/>
      <c r="E212" s="289"/>
      <c r="F212" s="187"/>
      <c r="G212" s="290"/>
      <c r="H212" s="291"/>
      <c r="I212" s="291"/>
      <c r="J212" s="292"/>
      <c r="K212" s="292"/>
      <c r="L212" s="292"/>
      <c r="M212" s="293"/>
    </row>
    <row r="213" spans="1:13" ht="13.5" customHeight="1">
      <c r="A213" s="288"/>
      <c r="B213" s="288"/>
      <c r="C213" s="288"/>
      <c r="D213" s="289"/>
      <c r="E213" s="289"/>
      <c r="F213" s="294" t="s">
        <v>76</v>
      </c>
      <c r="G213" s="294"/>
      <c r="H213" s="295"/>
      <c r="I213" s="294"/>
      <c r="J213" s="296">
        <f>SUM(J203:J212)</f>
        <v>198431</v>
      </c>
      <c r="K213" s="296">
        <f>SUM(K203:K212)</f>
        <v>215577</v>
      </c>
      <c r="L213" s="296">
        <f>SUM(L203:L212)</f>
        <v>208864</v>
      </c>
      <c r="M213" s="165">
        <f>L213/K213*100</f>
        <v>96.88603144120198</v>
      </c>
    </row>
    <row r="214" spans="1:13" ht="12.75" customHeight="1">
      <c r="A214" s="288"/>
      <c r="B214" s="288"/>
      <c r="C214" s="288"/>
      <c r="D214" s="289"/>
      <c r="E214" s="289"/>
      <c r="F214" s="187"/>
      <c r="G214" s="290"/>
      <c r="H214" s="291"/>
      <c r="I214" s="291"/>
      <c r="J214" s="292"/>
      <c r="K214" s="292"/>
      <c r="L214" s="292"/>
      <c r="M214" s="293"/>
    </row>
    <row r="215" spans="1:13" ht="12.75" customHeight="1">
      <c r="A215" s="288">
        <v>16</v>
      </c>
      <c r="B215" s="288"/>
      <c r="C215" s="288">
        <v>1</v>
      </c>
      <c r="D215" s="289"/>
      <c r="E215" s="289"/>
      <c r="F215" s="187" t="s">
        <v>1532</v>
      </c>
      <c r="G215" s="290"/>
      <c r="H215" s="291"/>
      <c r="I215" s="291"/>
      <c r="J215" s="292"/>
      <c r="K215" s="292"/>
      <c r="L215" s="292"/>
      <c r="M215" s="293"/>
    </row>
    <row r="216" spans="1:13" ht="12.75" customHeight="1">
      <c r="A216" s="288"/>
      <c r="B216" s="288"/>
      <c r="C216" s="288"/>
      <c r="D216" s="289">
        <v>1</v>
      </c>
      <c r="E216" s="289"/>
      <c r="F216" s="187"/>
      <c r="G216" s="290"/>
      <c r="H216" s="291" t="s">
        <v>755</v>
      </c>
      <c r="I216" s="291"/>
      <c r="J216" s="292"/>
      <c r="K216" s="292"/>
      <c r="L216" s="292"/>
      <c r="M216" s="293"/>
    </row>
    <row r="217" spans="1:13" ht="12.75" customHeight="1">
      <c r="A217" s="288"/>
      <c r="B217" s="288"/>
      <c r="C217" s="288"/>
      <c r="D217" s="289"/>
      <c r="E217" s="289">
        <v>1</v>
      </c>
      <c r="F217" s="187"/>
      <c r="G217" s="290"/>
      <c r="H217" s="291"/>
      <c r="I217" s="291" t="s">
        <v>1449</v>
      </c>
      <c r="J217" s="292">
        <v>85984</v>
      </c>
      <c r="K217" s="292">
        <v>52445</v>
      </c>
      <c r="L217" s="292">
        <v>52445</v>
      </c>
      <c r="M217" s="155">
        <f aca="true" t="shared" si="14" ref="M217:M224">L217/K217*100</f>
        <v>100</v>
      </c>
    </row>
    <row r="218" spans="1:13" ht="12.75" customHeight="1">
      <c r="A218" s="288"/>
      <c r="B218" s="288"/>
      <c r="C218" s="288"/>
      <c r="D218" s="289"/>
      <c r="E218" s="289">
        <v>2</v>
      </c>
      <c r="F218" s="187"/>
      <c r="G218" s="290"/>
      <c r="H218" s="291"/>
      <c r="I218" s="291" t="s">
        <v>1450</v>
      </c>
      <c r="J218" s="292">
        <v>29248</v>
      </c>
      <c r="K218" s="292">
        <v>17876</v>
      </c>
      <c r="L218" s="292">
        <v>17876</v>
      </c>
      <c r="M218" s="155">
        <f t="shared" si="14"/>
        <v>100</v>
      </c>
    </row>
    <row r="219" spans="1:13" ht="12.75" customHeight="1">
      <c r="A219" s="288"/>
      <c r="B219" s="288"/>
      <c r="C219" s="288"/>
      <c r="D219" s="289"/>
      <c r="E219" s="289">
        <v>3</v>
      </c>
      <c r="F219" s="187"/>
      <c r="G219" s="290"/>
      <c r="H219" s="291"/>
      <c r="I219" s="291" t="s">
        <v>1451</v>
      </c>
      <c r="J219" s="292">
        <v>12411</v>
      </c>
      <c r="K219" s="292">
        <v>8902</v>
      </c>
      <c r="L219" s="292">
        <v>8902</v>
      </c>
      <c r="M219" s="155">
        <f t="shared" si="14"/>
        <v>100</v>
      </c>
    </row>
    <row r="220" spans="1:13" ht="12.75" customHeight="1">
      <c r="A220" s="288"/>
      <c r="B220" s="288"/>
      <c r="C220" s="288"/>
      <c r="D220" s="289"/>
      <c r="E220" s="289">
        <v>4</v>
      </c>
      <c r="F220" s="187"/>
      <c r="G220" s="290"/>
      <c r="H220" s="291"/>
      <c r="I220" s="291" t="s">
        <v>756</v>
      </c>
      <c r="J220" s="292"/>
      <c r="K220" s="292">
        <v>317</v>
      </c>
      <c r="L220" s="292">
        <v>317</v>
      </c>
      <c r="M220" s="155">
        <f t="shared" si="14"/>
        <v>100</v>
      </c>
    </row>
    <row r="221" spans="1:13" ht="12.75" customHeight="1">
      <c r="A221" s="288"/>
      <c r="B221" s="288"/>
      <c r="C221" s="288"/>
      <c r="D221" s="289"/>
      <c r="E221" s="289">
        <v>5</v>
      </c>
      <c r="F221" s="187"/>
      <c r="G221" s="290"/>
      <c r="H221" s="291"/>
      <c r="I221" s="291" t="s">
        <v>1452</v>
      </c>
      <c r="J221" s="292"/>
      <c r="K221" s="292">
        <v>1429</v>
      </c>
      <c r="L221" s="292">
        <v>1429</v>
      </c>
      <c r="M221" s="155">
        <f t="shared" si="14"/>
        <v>100</v>
      </c>
    </row>
    <row r="222" spans="1:13" ht="12.75" customHeight="1">
      <c r="A222" s="288"/>
      <c r="B222" s="288"/>
      <c r="C222" s="288"/>
      <c r="D222" s="289">
        <v>2</v>
      </c>
      <c r="E222" s="289"/>
      <c r="F222" s="187"/>
      <c r="G222" s="290"/>
      <c r="H222" s="291" t="s">
        <v>757</v>
      </c>
      <c r="I222" s="291"/>
      <c r="J222" s="292"/>
      <c r="K222" s="292"/>
      <c r="L222" s="292"/>
      <c r="M222" s="155"/>
    </row>
    <row r="223" spans="1:13" ht="12.75" customHeight="1">
      <c r="A223" s="288"/>
      <c r="B223" s="288"/>
      <c r="C223" s="288"/>
      <c r="D223" s="289"/>
      <c r="E223" s="289">
        <v>1</v>
      </c>
      <c r="F223" s="187"/>
      <c r="G223" s="290"/>
      <c r="H223" s="291"/>
      <c r="I223" s="291" t="s">
        <v>12</v>
      </c>
      <c r="J223" s="292">
        <v>100</v>
      </c>
      <c r="K223" s="292">
        <v>1586</v>
      </c>
      <c r="L223" s="292">
        <v>1586</v>
      </c>
      <c r="M223" s="155">
        <f t="shared" si="14"/>
        <v>100</v>
      </c>
    </row>
    <row r="224" spans="1:13" ht="12.75" customHeight="1">
      <c r="A224" s="288"/>
      <c r="B224" s="288"/>
      <c r="C224" s="288"/>
      <c r="D224" s="289"/>
      <c r="E224" s="289">
        <v>3</v>
      </c>
      <c r="F224" s="187"/>
      <c r="G224" s="290"/>
      <c r="H224" s="291"/>
      <c r="I224" s="291" t="s">
        <v>759</v>
      </c>
      <c r="J224" s="292"/>
      <c r="K224" s="292">
        <v>170</v>
      </c>
      <c r="L224" s="292">
        <v>170</v>
      </c>
      <c r="M224" s="155">
        <f t="shared" si="14"/>
        <v>100</v>
      </c>
    </row>
    <row r="225" spans="1:13" ht="12.75" customHeight="1">
      <c r="A225" s="288"/>
      <c r="B225" s="288"/>
      <c r="C225" s="288"/>
      <c r="D225" s="289"/>
      <c r="E225" s="289"/>
      <c r="F225" s="187"/>
      <c r="G225" s="290"/>
      <c r="H225" s="291"/>
      <c r="I225" s="291"/>
      <c r="J225" s="292"/>
      <c r="K225" s="292"/>
      <c r="L225" s="292"/>
      <c r="M225" s="293"/>
    </row>
    <row r="226" spans="1:13" ht="12.75" customHeight="1">
      <c r="A226" s="288"/>
      <c r="B226" s="288"/>
      <c r="C226" s="288"/>
      <c r="D226" s="289"/>
      <c r="E226" s="289"/>
      <c r="F226" s="294" t="s">
        <v>76</v>
      </c>
      <c r="G226" s="294"/>
      <c r="H226" s="295"/>
      <c r="I226" s="294"/>
      <c r="J226" s="296">
        <f>SUM(J214:J225)</f>
        <v>127743</v>
      </c>
      <c r="K226" s="296">
        <f>SUM(K214:K225)</f>
        <v>82725</v>
      </c>
      <c r="L226" s="296">
        <f>SUM(L214:L225)</f>
        <v>82725</v>
      </c>
      <c r="M226" s="165">
        <f>L226/K226*100</f>
        <v>100</v>
      </c>
    </row>
    <row r="227" spans="1:13" ht="12.75" customHeight="1">
      <c r="A227" s="288"/>
      <c r="B227" s="288"/>
      <c r="C227" s="288"/>
      <c r="D227" s="289"/>
      <c r="E227" s="289"/>
      <c r="F227" s="187"/>
      <c r="G227" s="290"/>
      <c r="H227" s="291"/>
      <c r="I227" s="291"/>
      <c r="J227" s="292"/>
      <c r="K227" s="292"/>
      <c r="L227" s="292"/>
      <c r="M227" s="293"/>
    </row>
    <row r="228" spans="1:13" ht="12.75" customHeight="1">
      <c r="A228" s="288">
        <v>17</v>
      </c>
      <c r="B228" s="288"/>
      <c r="C228" s="288">
        <v>1</v>
      </c>
      <c r="D228" s="289"/>
      <c r="E228" s="289"/>
      <c r="F228" s="187" t="s">
        <v>1444</v>
      </c>
      <c r="G228" s="290"/>
      <c r="H228" s="291"/>
      <c r="I228" s="291"/>
      <c r="J228" s="292"/>
      <c r="K228" s="292"/>
      <c r="L228" s="292"/>
      <c r="M228" s="293"/>
    </row>
    <row r="229" spans="1:13" ht="12.75" customHeight="1">
      <c r="A229" s="288"/>
      <c r="B229" s="288"/>
      <c r="C229" s="288"/>
      <c r="D229" s="289">
        <v>1</v>
      </c>
      <c r="E229" s="289"/>
      <c r="F229" s="187"/>
      <c r="G229" s="290"/>
      <c r="H229" s="291" t="s">
        <v>755</v>
      </c>
      <c r="I229" s="291"/>
      <c r="J229" s="292"/>
      <c r="K229" s="292"/>
      <c r="L229" s="292"/>
      <c r="M229" s="293"/>
    </row>
    <row r="230" spans="1:13" ht="12.75" customHeight="1">
      <c r="A230" s="288"/>
      <c r="B230" s="288"/>
      <c r="C230" s="288"/>
      <c r="D230" s="289"/>
      <c r="E230" s="289">
        <v>1</v>
      </c>
      <c r="F230" s="187"/>
      <c r="G230" s="290"/>
      <c r="H230" s="291"/>
      <c r="I230" s="291" t="s">
        <v>1449</v>
      </c>
      <c r="J230" s="292">
        <v>72265</v>
      </c>
      <c r="K230" s="292">
        <v>74123</v>
      </c>
      <c r="L230" s="292">
        <v>70912</v>
      </c>
      <c r="M230" s="155">
        <f aca="true" t="shared" si="15" ref="M230:M235">L230/K230*100</f>
        <v>95.66801127855051</v>
      </c>
    </row>
    <row r="231" spans="1:13" ht="12.75" customHeight="1">
      <c r="A231" s="288"/>
      <c r="B231" s="288"/>
      <c r="C231" s="288"/>
      <c r="D231" s="289"/>
      <c r="E231" s="289">
        <v>2</v>
      </c>
      <c r="F231" s="187"/>
      <c r="G231" s="290"/>
      <c r="H231" s="291"/>
      <c r="I231" s="291" t="s">
        <v>1450</v>
      </c>
      <c r="J231" s="292">
        <v>24465</v>
      </c>
      <c r="K231" s="292">
        <v>24738</v>
      </c>
      <c r="L231" s="292">
        <v>23662</v>
      </c>
      <c r="M231" s="155">
        <f t="shared" si="15"/>
        <v>95.65041636348937</v>
      </c>
    </row>
    <row r="232" spans="1:13" ht="12.75" customHeight="1">
      <c r="A232" s="288"/>
      <c r="B232" s="288"/>
      <c r="C232" s="288"/>
      <c r="D232" s="289"/>
      <c r="E232" s="289">
        <v>3</v>
      </c>
      <c r="F232" s="187"/>
      <c r="G232" s="290"/>
      <c r="H232" s="291"/>
      <c r="I232" s="291" t="s">
        <v>1451</v>
      </c>
      <c r="J232" s="292">
        <v>3797</v>
      </c>
      <c r="K232" s="292">
        <v>5660</v>
      </c>
      <c r="L232" s="292">
        <v>4762</v>
      </c>
      <c r="M232" s="155">
        <f t="shared" si="15"/>
        <v>84.13427561837456</v>
      </c>
    </row>
    <row r="233" spans="1:13" ht="12.75" customHeight="1">
      <c r="A233" s="288"/>
      <c r="B233" s="288"/>
      <c r="C233" s="288"/>
      <c r="D233" s="289">
        <v>2</v>
      </c>
      <c r="E233" s="289"/>
      <c r="F233" s="187"/>
      <c r="G233" s="290"/>
      <c r="H233" s="291" t="s">
        <v>757</v>
      </c>
      <c r="I233" s="291"/>
      <c r="J233" s="292"/>
      <c r="K233" s="292"/>
      <c r="L233" s="292"/>
      <c r="M233" s="155"/>
    </row>
    <row r="234" spans="1:13" ht="12.75" customHeight="1">
      <c r="A234" s="288"/>
      <c r="B234" s="288"/>
      <c r="C234" s="288"/>
      <c r="D234" s="289"/>
      <c r="E234" s="289">
        <v>1</v>
      </c>
      <c r="F234" s="187"/>
      <c r="G234" s="290"/>
      <c r="H234" s="291"/>
      <c r="I234" s="291" t="s">
        <v>12</v>
      </c>
      <c r="J234" s="292"/>
      <c r="K234" s="292">
        <v>1678</v>
      </c>
      <c r="L234" s="292">
        <v>1647</v>
      </c>
      <c r="M234" s="155">
        <f t="shared" si="15"/>
        <v>98.15256257449344</v>
      </c>
    </row>
    <row r="235" spans="1:13" ht="12.75" customHeight="1">
      <c r="A235" s="288"/>
      <c r="B235" s="288"/>
      <c r="C235" s="288"/>
      <c r="D235" s="289"/>
      <c r="E235" s="289">
        <v>2</v>
      </c>
      <c r="F235" s="187"/>
      <c r="G235" s="290"/>
      <c r="H235" s="291"/>
      <c r="I235" s="291" t="s">
        <v>758</v>
      </c>
      <c r="J235" s="292"/>
      <c r="K235" s="292">
        <v>143</v>
      </c>
      <c r="L235" s="292">
        <v>143</v>
      </c>
      <c r="M235" s="155">
        <f t="shared" si="15"/>
        <v>100</v>
      </c>
    </row>
    <row r="236" spans="1:13" ht="12.75" customHeight="1">
      <c r="A236" s="288"/>
      <c r="B236" s="288"/>
      <c r="C236" s="288"/>
      <c r="D236" s="289"/>
      <c r="E236" s="289"/>
      <c r="F236" s="187"/>
      <c r="G236" s="290"/>
      <c r="H236" s="291"/>
      <c r="I236" s="291"/>
      <c r="J236" s="292"/>
      <c r="K236" s="292"/>
      <c r="L236" s="292"/>
      <c r="M236" s="293"/>
    </row>
    <row r="237" spans="1:13" ht="12.75" customHeight="1">
      <c r="A237" s="288"/>
      <c r="B237" s="288"/>
      <c r="C237" s="288"/>
      <c r="D237" s="289"/>
      <c r="E237" s="289"/>
      <c r="F237" s="294" t="s">
        <v>76</v>
      </c>
      <c r="G237" s="294"/>
      <c r="H237" s="295"/>
      <c r="I237" s="294"/>
      <c r="J237" s="296">
        <f>SUM(J227:J236)</f>
        <v>100527</v>
      </c>
      <c r="K237" s="296">
        <f>SUM(K227:K236)</f>
        <v>106342</v>
      </c>
      <c r="L237" s="296">
        <f>SUM(L227:L236)</f>
        <v>101126</v>
      </c>
      <c r="M237" s="165">
        <f>L237/K237*100</f>
        <v>95.09507062120329</v>
      </c>
    </row>
    <row r="238" spans="1:13" ht="12.75" customHeight="1">
      <c r="A238" s="288"/>
      <c r="B238" s="288"/>
      <c r="C238" s="288"/>
      <c r="D238" s="289"/>
      <c r="E238" s="289"/>
      <c r="F238" s="187"/>
      <c r="G238" s="290"/>
      <c r="H238" s="291"/>
      <c r="I238" s="291"/>
      <c r="J238" s="292"/>
      <c r="K238" s="292"/>
      <c r="L238" s="292"/>
      <c r="M238" s="293"/>
    </row>
    <row r="239" spans="1:13" ht="12.75" customHeight="1">
      <c r="A239" s="288">
        <v>18</v>
      </c>
      <c r="B239" s="288"/>
      <c r="C239" s="288">
        <v>1</v>
      </c>
      <c r="D239" s="289"/>
      <c r="E239" s="289"/>
      <c r="F239" s="187" t="s">
        <v>1461</v>
      </c>
      <c r="G239" s="290"/>
      <c r="H239" s="291"/>
      <c r="I239" s="291"/>
      <c r="J239" s="292"/>
      <c r="K239" s="292"/>
      <c r="L239" s="292"/>
      <c r="M239" s="293"/>
    </row>
    <row r="240" spans="1:13" ht="12.75" customHeight="1">
      <c r="A240" s="288"/>
      <c r="B240" s="288">
        <v>1</v>
      </c>
      <c r="C240" s="288"/>
      <c r="D240" s="289"/>
      <c r="E240" s="289"/>
      <c r="F240" s="290"/>
      <c r="G240" s="290" t="s">
        <v>1462</v>
      </c>
      <c r="H240" s="291"/>
      <c r="I240" s="291"/>
      <c r="J240" s="292"/>
      <c r="K240" s="292"/>
      <c r="L240" s="292"/>
      <c r="M240" s="293"/>
    </row>
    <row r="241" spans="1:13" ht="12.75" customHeight="1">
      <c r="A241" s="288"/>
      <c r="B241" s="288"/>
      <c r="C241" s="288"/>
      <c r="D241" s="289">
        <v>1</v>
      </c>
      <c r="E241" s="289"/>
      <c r="F241" s="187"/>
      <c r="G241" s="290"/>
      <c r="H241" s="291" t="s">
        <v>755</v>
      </c>
      <c r="I241" s="291"/>
      <c r="J241" s="292"/>
      <c r="K241" s="292"/>
      <c r="L241" s="292"/>
      <c r="M241" s="293"/>
    </row>
    <row r="242" spans="1:13" ht="12.75" customHeight="1">
      <c r="A242" s="288"/>
      <c r="B242" s="288"/>
      <c r="C242" s="288"/>
      <c r="D242" s="289"/>
      <c r="E242" s="289">
        <v>1</v>
      </c>
      <c r="F242" s="187"/>
      <c r="G242" s="290"/>
      <c r="H242" s="291"/>
      <c r="I242" s="291" t="s">
        <v>1449</v>
      </c>
      <c r="J242" s="292">
        <v>22174</v>
      </c>
      <c r="K242" s="292">
        <v>22907</v>
      </c>
      <c r="L242" s="292">
        <v>22623</v>
      </c>
      <c r="M242" s="155">
        <f>L242/K242*100</f>
        <v>98.76020430436111</v>
      </c>
    </row>
    <row r="243" spans="1:13" ht="12.75" customHeight="1">
      <c r="A243" s="288"/>
      <c r="B243" s="288"/>
      <c r="C243" s="288"/>
      <c r="D243" s="289"/>
      <c r="E243" s="289">
        <v>2</v>
      </c>
      <c r="F243" s="187"/>
      <c r="G243" s="290"/>
      <c r="H243" s="291"/>
      <c r="I243" s="291" t="s">
        <v>1450</v>
      </c>
      <c r="J243" s="292">
        <v>7649</v>
      </c>
      <c r="K243" s="292">
        <v>7804</v>
      </c>
      <c r="L243" s="292">
        <v>7694</v>
      </c>
      <c r="M243" s="155">
        <f>L243/K243*100</f>
        <v>98.59046642747309</v>
      </c>
    </row>
    <row r="244" spans="1:13" ht="12.75" customHeight="1">
      <c r="A244" s="288"/>
      <c r="B244" s="288"/>
      <c r="C244" s="288"/>
      <c r="D244" s="289"/>
      <c r="E244" s="289">
        <v>3</v>
      </c>
      <c r="F244" s="187"/>
      <c r="G244" s="290"/>
      <c r="H244" s="291"/>
      <c r="I244" s="291" t="s">
        <v>1451</v>
      </c>
      <c r="J244" s="292">
        <v>1386</v>
      </c>
      <c r="K244" s="292">
        <v>2215</v>
      </c>
      <c r="L244" s="292">
        <v>2550</v>
      </c>
      <c r="M244" s="155">
        <f>L244/K244*100</f>
        <v>115.12415349887132</v>
      </c>
    </row>
    <row r="245" spans="1:13" ht="12.75" customHeight="1">
      <c r="A245" s="288"/>
      <c r="B245" s="288"/>
      <c r="C245" s="288"/>
      <c r="D245" s="289">
        <v>2</v>
      </c>
      <c r="E245" s="289"/>
      <c r="F245" s="187"/>
      <c r="G245" s="290"/>
      <c r="H245" s="291" t="s">
        <v>757</v>
      </c>
      <c r="I245" s="291"/>
      <c r="J245" s="292"/>
      <c r="K245" s="292"/>
      <c r="L245" s="292"/>
      <c r="M245" s="155"/>
    </row>
    <row r="246" spans="1:13" ht="12.75" customHeight="1">
      <c r="A246" s="288"/>
      <c r="B246" s="288"/>
      <c r="C246" s="288"/>
      <c r="D246" s="289"/>
      <c r="E246" s="289">
        <v>1</v>
      </c>
      <c r="F246" s="187"/>
      <c r="G246" s="290"/>
      <c r="H246" s="291"/>
      <c r="I246" s="291" t="s">
        <v>12</v>
      </c>
      <c r="J246" s="292"/>
      <c r="K246" s="292">
        <v>100</v>
      </c>
      <c r="L246" s="292"/>
      <c r="M246" s="155"/>
    </row>
    <row r="247" spans="1:13" ht="12.75" customHeight="1">
      <c r="A247" s="288"/>
      <c r="B247" s="288"/>
      <c r="C247" s="288"/>
      <c r="D247" s="289"/>
      <c r="E247" s="289"/>
      <c r="F247" s="187"/>
      <c r="G247" s="290"/>
      <c r="H247" s="291"/>
      <c r="I247" s="291"/>
      <c r="J247" s="292"/>
      <c r="K247" s="292"/>
      <c r="L247" s="292"/>
      <c r="M247" s="293"/>
    </row>
    <row r="248" spans="1:13" ht="12.75" customHeight="1">
      <c r="A248" s="288"/>
      <c r="B248" s="288"/>
      <c r="C248" s="288"/>
      <c r="D248" s="289"/>
      <c r="E248" s="289"/>
      <c r="F248" s="310" t="s">
        <v>79</v>
      </c>
      <c r="G248" s="310"/>
      <c r="H248" s="311"/>
      <c r="I248" s="310"/>
      <c r="J248" s="312">
        <f>SUM(J238:J247)</f>
        <v>31209</v>
      </c>
      <c r="K248" s="312">
        <f>SUM(K238:K247)</f>
        <v>33026</v>
      </c>
      <c r="L248" s="312">
        <f>SUM(L238:L247)</f>
        <v>32867</v>
      </c>
      <c r="M248" s="305">
        <f>L248/K248*100</f>
        <v>99.51856113365227</v>
      </c>
    </row>
    <row r="249" spans="1:13" ht="12.75" customHeight="1">
      <c r="A249" s="288"/>
      <c r="B249" s="288"/>
      <c r="C249" s="288"/>
      <c r="D249" s="289"/>
      <c r="E249" s="289"/>
      <c r="F249" s="187"/>
      <c r="G249" s="290"/>
      <c r="H249" s="291"/>
      <c r="I249" s="290"/>
      <c r="J249" s="300"/>
      <c r="K249" s="300"/>
      <c r="L249" s="300"/>
      <c r="M249" s="301"/>
    </row>
    <row r="250" spans="1:13" ht="12.75" customHeight="1">
      <c r="A250" s="288"/>
      <c r="B250" s="288">
        <v>2</v>
      </c>
      <c r="C250" s="288"/>
      <c r="D250" s="289"/>
      <c r="E250" s="289"/>
      <c r="F250" s="187"/>
      <c r="G250" s="290" t="s">
        <v>1463</v>
      </c>
      <c r="H250" s="291"/>
      <c r="I250" s="291"/>
      <c r="J250" s="292"/>
      <c r="K250" s="292"/>
      <c r="L250" s="292"/>
      <c r="M250" s="293"/>
    </row>
    <row r="251" spans="1:13" ht="12.75" customHeight="1">
      <c r="A251" s="288"/>
      <c r="B251" s="288"/>
      <c r="C251" s="288"/>
      <c r="D251" s="289">
        <v>1</v>
      </c>
      <c r="E251" s="289"/>
      <c r="F251" s="187"/>
      <c r="G251" s="290"/>
      <c r="H251" s="291" t="s">
        <v>755</v>
      </c>
      <c r="I251" s="291"/>
      <c r="J251" s="292"/>
      <c r="K251" s="292"/>
      <c r="L251" s="292"/>
      <c r="M251" s="293"/>
    </row>
    <row r="252" spans="1:13" ht="12.75" customHeight="1">
      <c r="A252" s="288"/>
      <c r="B252" s="288"/>
      <c r="C252" s="288"/>
      <c r="D252" s="289"/>
      <c r="E252" s="289">
        <v>1</v>
      </c>
      <c r="F252" s="187"/>
      <c r="G252" s="290"/>
      <c r="H252" s="291"/>
      <c r="I252" s="291" t="s">
        <v>1449</v>
      </c>
      <c r="J252" s="292">
        <v>27517</v>
      </c>
      <c r="K252" s="292">
        <v>28431</v>
      </c>
      <c r="L252" s="292">
        <v>27957</v>
      </c>
      <c r="M252" s="155">
        <f>L252/K252*100</f>
        <v>98.33280574021315</v>
      </c>
    </row>
    <row r="253" spans="1:13" ht="12.75" customHeight="1">
      <c r="A253" s="288"/>
      <c r="B253" s="288"/>
      <c r="C253" s="288"/>
      <c r="D253" s="289"/>
      <c r="E253" s="289">
        <v>2</v>
      </c>
      <c r="F253" s="187"/>
      <c r="G253" s="290"/>
      <c r="H253" s="291"/>
      <c r="I253" s="291" t="s">
        <v>1450</v>
      </c>
      <c r="J253" s="292">
        <v>9574</v>
      </c>
      <c r="K253" s="292">
        <v>9784</v>
      </c>
      <c r="L253" s="292">
        <v>9664</v>
      </c>
      <c r="M253" s="155">
        <f>L253/K253*100</f>
        <v>98.77350776778414</v>
      </c>
    </row>
    <row r="254" spans="1:13" ht="12.75" customHeight="1">
      <c r="A254" s="288"/>
      <c r="B254" s="288"/>
      <c r="C254" s="288"/>
      <c r="D254" s="289"/>
      <c r="E254" s="289">
        <v>3</v>
      </c>
      <c r="F254" s="187"/>
      <c r="G254" s="290"/>
      <c r="H254" s="291"/>
      <c r="I254" s="291" t="s">
        <v>1451</v>
      </c>
      <c r="J254" s="292">
        <v>6963</v>
      </c>
      <c r="K254" s="292">
        <v>7533</v>
      </c>
      <c r="L254" s="292">
        <v>7693</v>
      </c>
      <c r="M254" s="155">
        <f>L254/K254*100</f>
        <v>102.12398778707022</v>
      </c>
    </row>
    <row r="255" spans="1:13" ht="12.75" customHeight="1">
      <c r="A255" s="288"/>
      <c r="B255" s="288"/>
      <c r="C255" s="288"/>
      <c r="D255" s="289">
        <v>2</v>
      </c>
      <c r="E255" s="289"/>
      <c r="F255" s="187"/>
      <c r="G255" s="290"/>
      <c r="H255" s="291" t="s">
        <v>757</v>
      </c>
      <c r="I255" s="291"/>
      <c r="J255" s="292"/>
      <c r="K255" s="292"/>
      <c r="L255" s="292"/>
      <c r="M255" s="155"/>
    </row>
    <row r="256" spans="1:13" ht="12.75" customHeight="1">
      <c r="A256" s="288"/>
      <c r="B256" s="288"/>
      <c r="C256" s="288"/>
      <c r="D256" s="289"/>
      <c r="E256" s="289">
        <v>1</v>
      </c>
      <c r="F256" s="187"/>
      <c r="G256" s="290"/>
      <c r="H256" s="291"/>
      <c r="I256" s="291" t="s">
        <v>12</v>
      </c>
      <c r="J256" s="292"/>
      <c r="K256" s="292">
        <v>225</v>
      </c>
      <c r="L256" s="292">
        <v>186</v>
      </c>
      <c r="M256" s="155">
        <f>L256/K256*100</f>
        <v>82.66666666666667</v>
      </c>
    </row>
    <row r="257" spans="1:13" ht="12.75" customHeight="1">
      <c r="A257" s="288"/>
      <c r="B257" s="288"/>
      <c r="C257" s="288"/>
      <c r="D257" s="289"/>
      <c r="E257" s="289"/>
      <c r="F257" s="187"/>
      <c r="G257" s="290"/>
      <c r="H257" s="291"/>
      <c r="I257" s="291"/>
      <c r="J257" s="292"/>
      <c r="K257" s="292"/>
      <c r="L257" s="292"/>
      <c r="M257" s="293"/>
    </row>
    <row r="258" spans="1:13" ht="12.75" customHeight="1">
      <c r="A258" s="288"/>
      <c r="B258" s="288"/>
      <c r="C258" s="288"/>
      <c r="D258" s="289"/>
      <c r="E258" s="289"/>
      <c r="F258" s="310" t="s">
        <v>79</v>
      </c>
      <c r="G258" s="310"/>
      <c r="H258" s="311"/>
      <c r="I258" s="310"/>
      <c r="J258" s="312">
        <f>SUM(J249:J257)</f>
        <v>44054</v>
      </c>
      <c r="K258" s="312">
        <f>SUM(K249:K257)</f>
        <v>45973</v>
      </c>
      <c r="L258" s="312">
        <f>SUM(L249:L257)</f>
        <v>45500</v>
      </c>
      <c r="M258" s="305">
        <f>L258/K258*100</f>
        <v>98.97113523154896</v>
      </c>
    </row>
    <row r="259" spans="1:13" ht="12" customHeight="1">
      <c r="A259" s="288"/>
      <c r="B259" s="288"/>
      <c r="C259" s="288"/>
      <c r="D259" s="289"/>
      <c r="E259" s="289"/>
      <c r="F259" s="187"/>
      <c r="G259" s="290"/>
      <c r="H259" s="291"/>
      <c r="I259" s="291"/>
      <c r="J259" s="292"/>
      <c r="K259" s="292"/>
      <c r="L259" s="292"/>
      <c r="M259" s="293"/>
    </row>
    <row r="260" spans="1:13" ht="12" customHeight="1">
      <c r="A260" s="288"/>
      <c r="B260" s="288">
        <v>3</v>
      </c>
      <c r="C260" s="288"/>
      <c r="D260" s="289"/>
      <c r="E260" s="289"/>
      <c r="F260" s="187"/>
      <c r="G260" s="290" t="s">
        <v>1464</v>
      </c>
      <c r="H260" s="291"/>
      <c r="I260" s="291"/>
      <c r="J260" s="292"/>
      <c r="K260" s="292"/>
      <c r="L260" s="292"/>
      <c r="M260" s="293"/>
    </row>
    <row r="261" spans="1:13" ht="12" customHeight="1">
      <c r="A261" s="288"/>
      <c r="B261" s="288"/>
      <c r="C261" s="288"/>
      <c r="D261" s="289">
        <v>1</v>
      </c>
      <c r="E261" s="289"/>
      <c r="F261" s="187"/>
      <c r="G261" s="290"/>
      <c r="H261" s="291" t="s">
        <v>755</v>
      </c>
      <c r="I261" s="291"/>
      <c r="J261" s="292"/>
      <c r="K261" s="292"/>
      <c r="L261" s="292"/>
      <c r="M261" s="293"/>
    </row>
    <row r="262" spans="1:13" ht="12" customHeight="1">
      <c r="A262" s="288"/>
      <c r="B262" s="288"/>
      <c r="C262" s="288"/>
      <c r="D262" s="289"/>
      <c r="E262" s="289">
        <v>1</v>
      </c>
      <c r="F262" s="187"/>
      <c r="G262" s="290"/>
      <c r="H262" s="291"/>
      <c r="I262" s="291" t="s">
        <v>1449</v>
      </c>
      <c r="J262" s="292">
        <v>41647</v>
      </c>
      <c r="K262" s="292">
        <v>43472</v>
      </c>
      <c r="L262" s="292">
        <v>42381</v>
      </c>
      <c r="M262" s="155">
        <f>L262/K262*100</f>
        <v>97.49033860875966</v>
      </c>
    </row>
    <row r="263" spans="1:13" ht="12" customHeight="1">
      <c r="A263" s="288"/>
      <c r="B263" s="288"/>
      <c r="C263" s="288"/>
      <c r="D263" s="289"/>
      <c r="E263" s="289">
        <v>2</v>
      </c>
      <c r="F263" s="187"/>
      <c r="G263" s="290"/>
      <c r="H263" s="291"/>
      <c r="I263" s="291" t="s">
        <v>1450</v>
      </c>
      <c r="J263" s="292">
        <v>14390</v>
      </c>
      <c r="K263" s="292">
        <v>14779</v>
      </c>
      <c r="L263" s="292">
        <v>14912</v>
      </c>
      <c r="M263" s="155">
        <f>L263/K263*100</f>
        <v>100.89992557006565</v>
      </c>
    </row>
    <row r="264" spans="1:13" ht="12" customHeight="1">
      <c r="A264" s="288"/>
      <c r="B264" s="288"/>
      <c r="C264" s="288"/>
      <c r="D264" s="289"/>
      <c r="E264" s="289">
        <v>3</v>
      </c>
      <c r="F264" s="187"/>
      <c r="G264" s="290"/>
      <c r="H264" s="291"/>
      <c r="I264" s="291" t="s">
        <v>1451</v>
      </c>
      <c r="J264" s="292">
        <v>7901</v>
      </c>
      <c r="K264" s="292">
        <v>8680</v>
      </c>
      <c r="L264" s="292">
        <v>7040</v>
      </c>
      <c r="M264" s="155">
        <f>L264/K264*100</f>
        <v>81.10599078341014</v>
      </c>
    </row>
    <row r="265" spans="1:13" ht="12" customHeight="1">
      <c r="A265" s="288"/>
      <c r="B265" s="288"/>
      <c r="C265" s="288"/>
      <c r="D265" s="289"/>
      <c r="E265" s="289"/>
      <c r="F265" s="187"/>
      <c r="G265" s="290"/>
      <c r="H265" s="291"/>
      <c r="I265" s="291"/>
      <c r="J265" s="297"/>
      <c r="K265" s="297"/>
      <c r="L265" s="297"/>
      <c r="M265" s="293"/>
    </row>
    <row r="266" spans="1:13" ht="12" customHeight="1">
      <c r="A266" s="288"/>
      <c r="B266" s="288"/>
      <c r="C266" s="288"/>
      <c r="D266" s="289"/>
      <c r="E266" s="289"/>
      <c r="F266" s="310" t="s">
        <v>79</v>
      </c>
      <c r="G266" s="310"/>
      <c r="H266" s="311"/>
      <c r="I266" s="310"/>
      <c r="J266" s="312">
        <f>SUM(J259:J265)</f>
        <v>63938</v>
      </c>
      <c r="K266" s="312">
        <f>SUM(K262:K265)</f>
        <v>66931</v>
      </c>
      <c r="L266" s="312">
        <f>SUM(L262:L265)</f>
        <v>64333</v>
      </c>
      <c r="M266" s="305">
        <f>L266/K266*100</f>
        <v>96.11839058134497</v>
      </c>
    </row>
    <row r="267" spans="1:13" ht="12" customHeight="1">
      <c r="A267" s="288"/>
      <c r="B267" s="288"/>
      <c r="C267" s="288"/>
      <c r="D267" s="289"/>
      <c r="E267" s="289"/>
      <c r="F267" s="290"/>
      <c r="G267" s="290"/>
      <c r="H267" s="291"/>
      <c r="I267" s="290"/>
      <c r="J267" s="300"/>
      <c r="K267" s="300"/>
      <c r="L267" s="300"/>
      <c r="M267" s="301"/>
    </row>
    <row r="268" spans="1:13" ht="12" customHeight="1">
      <c r="A268" s="288"/>
      <c r="B268" s="288">
        <v>4</v>
      </c>
      <c r="C268" s="288"/>
      <c r="D268" s="289"/>
      <c r="E268" s="289"/>
      <c r="F268" s="187"/>
      <c r="G268" s="290" t="s">
        <v>1465</v>
      </c>
      <c r="H268" s="291"/>
      <c r="I268" s="291"/>
      <c r="J268" s="292"/>
      <c r="K268" s="292"/>
      <c r="L268" s="292"/>
      <c r="M268" s="293"/>
    </row>
    <row r="269" spans="1:13" ht="12" customHeight="1">
      <c r="A269" s="288"/>
      <c r="B269" s="288"/>
      <c r="C269" s="288"/>
      <c r="D269" s="289">
        <v>1</v>
      </c>
      <c r="E269" s="289"/>
      <c r="F269" s="187"/>
      <c r="G269" s="290"/>
      <c r="H269" s="291" t="s">
        <v>755</v>
      </c>
      <c r="I269" s="291"/>
      <c r="J269" s="292"/>
      <c r="K269" s="292"/>
      <c r="L269" s="292"/>
      <c r="M269" s="293"/>
    </row>
    <row r="270" spans="1:13" ht="12" customHeight="1">
      <c r="A270" s="288"/>
      <c r="B270" s="288"/>
      <c r="C270" s="288"/>
      <c r="D270" s="289"/>
      <c r="E270" s="289">
        <v>1</v>
      </c>
      <c r="F270" s="187"/>
      <c r="G270" s="290"/>
      <c r="H270" s="291"/>
      <c r="I270" s="291" t="s">
        <v>1449</v>
      </c>
      <c r="J270" s="292">
        <v>20502</v>
      </c>
      <c r="K270" s="292">
        <v>22061</v>
      </c>
      <c r="L270" s="292">
        <v>22295</v>
      </c>
      <c r="M270" s="155">
        <f>L270/K270*100</f>
        <v>101.06069534472599</v>
      </c>
    </row>
    <row r="271" spans="1:13" ht="12" customHeight="1">
      <c r="A271" s="288"/>
      <c r="B271" s="288"/>
      <c r="C271" s="288"/>
      <c r="D271" s="289"/>
      <c r="E271" s="289">
        <v>2</v>
      </c>
      <c r="F271" s="187"/>
      <c r="G271" s="290"/>
      <c r="H271" s="291"/>
      <c r="I271" s="291" t="s">
        <v>1450</v>
      </c>
      <c r="J271" s="292">
        <v>7182</v>
      </c>
      <c r="K271" s="292">
        <v>7616</v>
      </c>
      <c r="L271" s="292">
        <v>7757</v>
      </c>
      <c r="M271" s="155">
        <f>L271/K271*100</f>
        <v>101.8513655462185</v>
      </c>
    </row>
    <row r="272" spans="1:13" ht="12" customHeight="1">
      <c r="A272" s="288"/>
      <c r="B272" s="288"/>
      <c r="C272" s="288"/>
      <c r="D272" s="289"/>
      <c r="E272" s="289">
        <v>3</v>
      </c>
      <c r="F272" s="187"/>
      <c r="G272" s="290"/>
      <c r="H272" s="291"/>
      <c r="I272" s="291" t="s">
        <v>1451</v>
      </c>
      <c r="J272" s="292">
        <v>7661</v>
      </c>
      <c r="K272" s="292">
        <v>7473</v>
      </c>
      <c r="L272" s="292">
        <v>6442</v>
      </c>
      <c r="M272" s="155">
        <f>L272/K272*100</f>
        <v>86.2036665328516</v>
      </c>
    </row>
    <row r="273" spans="1:13" ht="12" customHeight="1">
      <c r="A273" s="288"/>
      <c r="B273" s="288"/>
      <c r="C273" s="288"/>
      <c r="D273" s="289"/>
      <c r="E273" s="289"/>
      <c r="F273" s="187"/>
      <c r="G273" s="290"/>
      <c r="H273" s="291"/>
      <c r="I273" s="291"/>
      <c r="J273" s="292"/>
      <c r="K273" s="292"/>
      <c r="L273" s="292"/>
      <c r="M273" s="293"/>
    </row>
    <row r="274" spans="1:13" ht="12" customHeight="1">
      <c r="A274" s="288"/>
      <c r="B274" s="288"/>
      <c r="C274" s="288"/>
      <c r="D274" s="289"/>
      <c r="E274" s="289"/>
      <c r="F274" s="310" t="s">
        <v>79</v>
      </c>
      <c r="G274" s="310"/>
      <c r="H274" s="311"/>
      <c r="I274" s="310"/>
      <c r="J274" s="312">
        <f>SUM(J267:J273)</f>
        <v>35345</v>
      </c>
      <c r="K274" s="312">
        <f>SUM(K270:K273)</f>
        <v>37150</v>
      </c>
      <c r="L274" s="312">
        <f>SUM(L270:L273)</f>
        <v>36494</v>
      </c>
      <c r="M274" s="305">
        <f>L274/K274*100</f>
        <v>98.23418573351279</v>
      </c>
    </row>
    <row r="275" spans="1:13" ht="12" customHeight="1">
      <c r="A275" s="288"/>
      <c r="B275" s="288"/>
      <c r="C275" s="288"/>
      <c r="D275" s="289"/>
      <c r="E275" s="289"/>
      <c r="F275" s="187"/>
      <c r="G275" s="290"/>
      <c r="H275" s="291"/>
      <c r="I275" s="291"/>
      <c r="J275" s="292"/>
      <c r="K275" s="292"/>
      <c r="L275" s="292"/>
      <c r="M275" s="293"/>
    </row>
    <row r="276" spans="1:13" ht="12" customHeight="1">
      <c r="A276" s="288"/>
      <c r="B276" s="288">
        <v>5</v>
      </c>
      <c r="C276" s="288"/>
      <c r="D276" s="289"/>
      <c r="E276" s="289"/>
      <c r="F276" s="187"/>
      <c r="G276" s="290" t="s">
        <v>1466</v>
      </c>
      <c r="H276" s="291"/>
      <c r="I276" s="291"/>
      <c r="J276" s="292"/>
      <c r="K276" s="292"/>
      <c r="L276" s="292"/>
      <c r="M276" s="293"/>
    </row>
    <row r="277" spans="1:13" ht="12" customHeight="1">
      <c r="A277" s="288"/>
      <c r="B277" s="288"/>
      <c r="C277" s="288"/>
      <c r="D277" s="289">
        <v>1</v>
      </c>
      <c r="E277" s="289"/>
      <c r="F277" s="187"/>
      <c r="G277" s="290"/>
      <c r="H277" s="291" t="s">
        <v>755</v>
      </c>
      <c r="I277" s="291"/>
      <c r="J277" s="292"/>
      <c r="K277" s="292"/>
      <c r="L277" s="292"/>
      <c r="M277" s="293"/>
    </row>
    <row r="278" spans="1:13" ht="12" customHeight="1">
      <c r="A278" s="288"/>
      <c r="B278" s="288"/>
      <c r="C278" s="288"/>
      <c r="D278" s="289"/>
      <c r="E278" s="289">
        <v>1</v>
      </c>
      <c r="F278" s="187"/>
      <c r="G278" s="290"/>
      <c r="H278" s="291"/>
      <c r="I278" s="291" t="s">
        <v>1449</v>
      </c>
      <c r="J278" s="292">
        <v>23718</v>
      </c>
      <c r="K278" s="292">
        <v>24183</v>
      </c>
      <c r="L278" s="292">
        <v>23938</v>
      </c>
      <c r="M278" s="155">
        <f>L278/K278*100</f>
        <v>98.98689161807881</v>
      </c>
    </row>
    <row r="279" spans="1:13" ht="12" customHeight="1">
      <c r="A279" s="288"/>
      <c r="B279" s="288"/>
      <c r="C279" s="288"/>
      <c r="D279" s="289"/>
      <c r="E279" s="289">
        <v>2</v>
      </c>
      <c r="F279" s="187"/>
      <c r="G279" s="290"/>
      <c r="H279" s="291"/>
      <c r="I279" s="291" t="s">
        <v>1450</v>
      </c>
      <c r="J279" s="292">
        <v>8160</v>
      </c>
      <c r="K279" s="292">
        <v>8221</v>
      </c>
      <c r="L279" s="292">
        <v>8173</v>
      </c>
      <c r="M279" s="155">
        <f>L279/K279*100</f>
        <v>99.41612942464421</v>
      </c>
    </row>
    <row r="280" spans="1:13" ht="12" customHeight="1">
      <c r="A280" s="288"/>
      <c r="B280" s="288"/>
      <c r="C280" s="288"/>
      <c r="D280" s="289"/>
      <c r="E280" s="289">
        <v>3</v>
      </c>
      <c r="F280" s="187"/>
      <c r="G280" s="290"/>
      <c r="H280" s="291"/>
      <c r="I280" s="291" t="s">
        <v>1451</v>
      </c>
      <c r="J280" s="292">
        <v>5842</v>
      </c>
      <c r="K280" s="292">
        <v>6526</v>
      </c>
      <c r="L280" s="292">
        <v>6729</v>
      </c>
      <c r="M280" s="155">
        <f>L280/K280*100</f>
        <v>103.11063438553478</v>
      </c>
    </row>
    <row r="281" spans="1:13" ht="12" customHeight="1">
      <c r="A281" s="288"/>
      <c r="B281" s="288"/>
      <c r="C281" s="288"/>
      <c r="D281" s="289">
        <v>2</v>
      </c>
      <c r="E281" s="289"/>
      <c r="F281" s="187"/>
      <c r="G281" s="290"/>
      <c r="H281" s="291" t="s">
        <v>757</v>
      </c>
      <c r="I281" s="291"/>
      <c r="J281" s="292"/>
      <c r="K281" s="292"/>
      <c r="L281" s="292"/>
      <c r="M281" s="155"/>
    </row>
    <row r="282" spans="1:13" ht="12" customHeight="1">
      <c r="A282" s="288"/>
      <c r="B282" s="288"/>
      <c r="C282" s="288"/>
      <c r="D282" s="289"/>
      <c r="E282" s="289">
        <v>1</v>
      </c>
      <c r="F282" s="187"/>
      <c r="G282" s="290"/>
      <c r="H282" s="291"/>
      <c r="I282" s="291" t="s">
        <v>12</v>
      </c>
      <c r="J282" s="292">
        <v>300</v>
      </c>
      <c r="K282" s="292">
        <v>300</v>
      </c>
      <c r="L282" s="292">
        <v>225</v>
      </c>
      <c r="M282" s="155">
        <f>L282/K282*100</f>
        <v>75</v>
      </c>
    </row>
    <row r="283" spans="1:13" ht="12" customHeight="1">
      <c r="A283" s="288"/>
      <c r="B283" s="288"/>
      <c r="C283" s="288"/>
      <c r="D283" s="289"/>
      <c r="E283" s="289"/>
      <c r="F283" s="187"/>
      <c r="G283" s="290"/>
      <c r="H283" s="291"/>
      <c r="I283" s="291"/>
      <c r="J283" s="292"/>
      <c r="K283" s="292"/>
      <c r="L283" s="292"/>
      <c r="M283" s="293"/>
    </row>
    <row r="284" spans="1:13" ht="12" customHeight="1">
      <c r="A284" s="288"/>
      <c r="B284" s="288"/>
      <c r="C284" s="288"/>
      <c r="D284" s="289"/>
      <c r="E284" s="289"/>
      <c r="F284" s="310" t="s">
        <v>79</v>
      </c>
      <c r="G284" s="310"/>
      <c r="H284" s="311"/>
      <c r="I284" s="310"/>
      <c r="J284" s="312">
        <f>SUM(J275:J283)</f>
        <v>38020</v>
      </c>
      <c r="K284" s="312">
        <f>SUM(K275:K283)</f>
        <v>39230</v>
      </c>
      <c r="L284" s="312">
        <f>SUM(L275:L283)</f>
        <v>39065</v>
      </c>
      <c r="M284" s="305">
        <f>L284/K284*100</f>
        <v>99.57940351771603</v>
      </c>
    </row>
    <row r="285" spans="1:13" ht="12" customHeight="1">
      <c r="A285" s="288"/>
      <c r="B285" s="288"/>
      <c r="C285" s="288"/>
      <c r="D285" s="289"/>
      <c r="E285" s="289"/>
      <c r="F285" s="187"/>
      <c r="G285" s="290"/>
      <c r="H285" s="291"/>
      <c r="I285" s="291"/>
      <c r="J285" s="292"/>
      <c r="K285" s="292"/>
      <c r="L285" s="292"/>
      <c r="M285" s="293"/>
    </row>
    <row r="286" spans="1:13" ht="12" customHeight="1">
      <c r="A286" s="288"/>
      <c r="B286" s="288">
        <v>6</v>
      </c>
      <c r="C286" s="288"/>
      <c r="D286" s="289"/>
      <c r="E286" s="289"/>
      <c r="F286" s="187"/>
      <c r="G286" s="290" t="s">
        <v>1467</v>
      </c>
      <c r="H286" s="291"/>
      <c r="I286" s="291"/>
      <c r="J286" s="292"/>
      <c r="K286" s="292"/>
      <c r="L286" s="292"/>
      <c r="M286" s="293"/>
    </row>
    <row r="287" spans="1:13" ht="12" customHeight="1">
      <c r="A287" s="288"/>
      <c r="B287" s="288"/>
      <c r="C287" s="288"/>
      <c r="D287" s="289">
        <v>1</v>
      </c>
      <c r="E287" s="289"/>
      <c r="F287" s="187"/>
      <c r="G287" s="290"/>
      <c r="H287" s="291" t="s">
        <v>755</v>
      </c>
      <c r="I287" s="291"/>
      <c r="J287" s="292"/>
      <c r="K287" s="292"/>
      <c r="L287" s="292"/>
      <c r="M287" s="293"/>
    </row>
    <row r="288" spans="1:13" ht="12" customHeight="1">
      <c r="A288" s="288"/>
      <c r="B288" s="288"/>
      <c r="C288" s="288"/>
      <c r="D288" s="289"/>
      <c r="E288" s="289">
        <v>1</v>
      </c>
      <c r="F288" s="187"/>
      <c r="G288" s="290"/>
      <c r="H288" s="291"/>
      <c r="I288" s="291" t="s">
        <v>1449</v>
      </c>
      <c r="J288" s="292">
        <v>23630</v>
      </c>
      <c r="K288" s="292">
        <v>24572</v>
      </c>
      <c r="L288" s="292">
        <v>23476</v>
      </c>
      <c r="M288" s="155">
        <f>L288/K288*100</f>
        <v>95.53963861305552</v>
      </c>
    </row>
    <row r="289" spans="1:13" ht="12" customHeight="1">
      <c r="A289" s="288"/>
      <c r="B289" s="288"/>
      <c r="C289" s="288"/>
      <c r="D289" s="289"/>
      <c r="E289" s="289">
        <v>2</v>
      </c>
      <c r="F289" s="187"/>
      <c r="G289" s="290"/>
      <c r="H289" s="291"/>
      <c r="I289" s="291" t="s">
        <v>1450</v>
      </c>
      <c r="J289" s="292">
        <v>8294</v>
      </c>
      <c r="K289" s="292">
        <v>8493</v>
      </c>
      <c r="L289" s="292">
        <v>8192</v>
      </c>
      <c r="M289" s="155">
        <f>L289/K289*100</f>
        <v>96.4559048628282</v>
      </c>
    </row>
    <row r="290" spans="1:13" ht="12" customHeight="1">
      <c r="A290" s="288"/>
      <c r="B290" s="288"/>
      <c r="C290" s="288"/>
      <c r="D290" s="289"/>
      <c r="E290" s="289">
        <v>3</v>
      </c>
      <c r="F290" s="187"/>
      <c r="G290" s="290"/>
      <c r="H290" s="291"/>
      <c r="I290" s="291" t="s">
        <v>1451</v>
      </c>
      <c r="J290" s="292">
        <v>13277</v>
      </c>
      <c r="K290" s="292">
        <v>13673</v>
      </c>
      <c r="L290" s="292">
        <v>14189</v>
      </c>
      <c r="M290" s="155">
        <f>L290/K290*100</f>
        <v>103.77386089373218</v>
      </c>
    </row>
    <row r="291" spans="1:13" ht="12" customHeight="1">
      <c r="A291" s="288"/>
      <c r="B291" s="288"/>
      <c r="C291" s="288"/>
      <c r="D291" s="289">
        <v>2</v>
      </c>
      <c r="E291" s="289"/>
      <c r="F291" s="187"/>
      <c r="G291" s="290"/>
      <c r="H291" s="291" t="s">
        <v>757</v>
      </c>
      <c r="I291" s="291"/>
      <c r="J291" s="292"/>
      <c r="K291" s="292"/>
      <c r="L291" s="292"/>
      <c r="M291" s="155"/>
    </row>
    <row r="292" spans="1:13" ht="12" customHeight="1">
      <c r="A292" s="288"/>
      <c r="B292" s="288"/>
      <c r="C292" s="288"/>
      <c r="D292" s="289"/>
      <c r="E292" s="289">
        <v>1</v>
      </c>
      <c r="F292" s="187"/>
      <c r="G292" s="290"/>
      <c r="H292" s="291"/>
      <c r="I292" s="291" t="s">
        <v>12</v>
      </c>
      <c r="J292" s="292"/>
      <c r="K292" s="292">
        <v>300</v>
      </c>
      <c r="L292" s="292">
        <v>230</v>
      </c>
      <c r="M292" s="155">
        <f>L292/K292*100</f>
        <v>76.66666666666667</v>
      </c>
    </row>
    <row r="293" spans="1:13" ht="12" customHeight="1">
      <c r="A293" s="288"/>
      <c r="B293" s="288"/>
      <c r="C293" s="288"/>
      <c r="D293" s="289"/>
      <c r="E293" s="289"/>
      <c r="F293" s="187"/>
      <c r="G293" s="290"/>
      <c r="H293" s="291"/>
      <c r="I293" s="291"/>
      <c r="J293" s="292"/>
      <c r="K293" s="292"/>
      <c r="L293" s="292"/>
      <c r="M293" s="313"/>
    </row>
    <row r="294" spans="1:13" ht="12" customHeight="1">
      <c r="A294" s="288"/>
      <c r="B294" s="288"/>
      <c r="C294" s="288"/>
      <c r="D294" s="289"/>
      <c r="E294" s="289"/>
      <c r="F294" s="310" t="s">
        <v>79</v>
      </c>
      <c r="G294" s="310"/>
      <c r="H294" s="311"/>
      <c r="I294" s="310"/>
      <c r="J294" s="312">
        <f>SUM(J285:J293)</f>
        <v>45201</v>
      </c>
      <c r="K294" s="312">
        <f>SUM(K285:K293)</f>
        <v>47038</v>
      </c>
      <c r="L294" s="312">
        <f>SUM(L285:L293)</f>
        <v>46087</v>
      </c>
      <c r="M294" s="305">
        <f>L294/K294*100</f>
        <v>97.97823036693737</v>
      </c>
    </row>
    <row r="295" spans="1:13" ht="12" customHeight="1">
      <c r="A295" s="288"/>
      <c r="B295" s="288"/>
      <c r="C295" s="288"/>
      <c r="D295" s="289"/>
      <c r="E295" s="289"/>
      <c r="F295" s="187"/>
      <c r="G295" s="290"/>
      <c r="H295" s="291"/>
      <c r="I295" s="291"/>
      <c r="J295" s="292"/>
      <c r="K295" s="292"/>
      <c r="L295" s="292"/>
      <c r="M295" s="314"/>
    </row>
    <row r="296" spans="1:13" ht="12" customHeight="1">
      <c r="A296" s="288"/>
      <c r="B296" s="288">
        <v>7</v>
      </c>
      <c r="C296" s="288"/>
      <c r="D296" s="289"/>
      <c r="E296" s="289"/>
      <c r="F296" s="187"/>
      <c r="G296" s="290" t="s">
        <v>1468</v>
      </c>
      <c r="H296" s="291"/>
      <c r="I296" s="291"/>
      <c r="J296" s="292"/>
      <c r="K296" s="292"/>
      <c r="L296" s="292"/>
      <c r="M296" s="293"/>
    </row>
    <row r="297" spans="1:13" ht="12" customHeight="1">
      <c r="A297" s="288"/>
      <c r="B297" s="288"/>
      <c r="C297" s="288"/>
      <c r="D297" s="289">
        <v>1</v>
      </c>
      <c r="E297" s="289"/>
      <c r="F297" s="187"/>
      <c r="G297" s="290"/>
      <c r="H297" s="291" t="s">
        <v>755</v>
      </c>
      <c r="I297" s="291"/>
      <c r="J297" s="292"/>
      <c r="K297" s="292"/>
      <c r="L297" s="292"/>
      <c r="M297" s="293"/>
    </row>
    <row r="298" spans="1:13" ht="12" customHeight="1">
      <c r="A298" s="288"/>
      <c r="B298" s="288"/>
      <c r="C298" s="288"/>
      <c r="D298" s="289"/>
      <c r="E298" s="289">
        <v>1</v>
      </c>
      <c r="F298" s="187"/>
      <c r="G298" s="290"/>
      <c r="H298" s="291"/>
      <c r="I298" s="291" t="s">
        <v>1449</v>
      </c>
      <c r="J298" s="292">
        <v>30331</v>
      </c>
      <c r="K298" s="292">
        <v>31452</v>
      </c>
      <c r="L298" s="292">
        <v>31019</v>
      </c>
      <c r="M298" s="155">
        <f>L298/K298*100</f>
        <v>98.62329899529442</v>
      </c>
    </row>
    <row r="299" spans="1:13" ht="12" customHeight="1">
      <c r="A299" s="288"/>
      <c r="B299" s="288"/>
      <c r="C299" s="288"/>
      <c r="D299" s="289"/>
      <c r="E299" s="289">
        <v>2</v>
      </c>
      <c r="F299" s="187"/>
      <c r="G299" s="290"/>
      <c r="H299" s="291"/>
      <c r="I299" s="291" t="s">
        <v>1450</v>
      </c>
      <c r="J299" s="292">
        <v>10561</v>
      </c>
      <c r="K299" s="292">
        <v>10818</v>
      </c>
      <c r="L299" s="292">
        <v>10926</v>
      </c>
      <c r="M299" s="155">
        <f>L299/K299*100</f>
        <v>100.99833610648918</v>
      </c>
    </row>
    <row r="300" spans="1:13" ht="12" customHeight="1">
      <c r="A300" s="288"/>
      <c r="B300" s="288"/>
      <c r="C300" s="288"/>
      <c r="D300" s="289"/>
      <c r="E300" s="289">
        <v>3</v>
      </c>
      <c r="F300" s="187"/>
      <c r="G300" s="290"/>
      <c r="H300" s="291"/>
      <c r="I300" s="291" t="s">
        <v>1451</v>
      </c>
      <c r="J300" s="292">
        <v>12505</v>
      </c>
      <c r="K300" s="292">
        <v>13570</v>
      </c>
      <c r="L300" s="292">
        <v>12559</v>
      </c>
      <c r="M300" s="155">
        <f>L300/K300*100</f>
        <v>92.54974207811348</v>
      </c>
    </row>
    <row r="301" spans="1:13" ht="6" customHeight="1">
      <c r="A301" s="288"/>
      <c r="B301" s="288"/>
      <c r="C301" s="288"/>
      <c r="D301" s="289"/>
      <c r="E301" s="289"/>
      <c r="F301" s="187"/>
      <c r="G301" s="290"/>
      <c r="H301" s="291"/>
      <c r="I301" s="291"/>
      <c r="J301" s="292"/>
      <c r="K301" s="292"/>
      <c r="L301" s="292"/>
      <c r="M301" s="155"/>
    </row>
    <row r="302" spans="1:13" ht="12" customHeight="1">
      <c r="A302" s="288"/>
      <c r="B302" s="288"/>
      <c r="C302" s="288"/>
      <c r="D302" s="289"/>
      <c r="E302" s="289"/>
      <c r="F302" s="310" t="s">
        <v>79</v>
      </c>
      <c r="G302" s="310"/>
      <c r="H302" s="311"/>
      <c r="I302" s="310"/>
      <c r="J302" s="312">
        <f>SUM(J295:J301)</f>
        <v>53397</v>
      </c>
      <c r="K302" s="312">
        <f>SUM(K295:K301)</f>
        <v>55840</v>
      </c>
      <c r="L302" s="312">
        <f>SUM(L295:L301)</f>
        <v>54504</v>
      </c>
      <c r="M302" s="305">
        <f>L302/K302*100</f>
        <v>97.60744985673352</v>
      </c>
    </row>
    <row r="303" spans="1:13" ht="12" customHeight="1">
      <c r="A303" s="288"/>
      <c r="B303" s="288"/>
      <c r="C303" s="288"/>
      <c r="D303" s="289"/>
      <c r="E303" s="289"/>
      <c r="F303" s="187"/>
      <c r="G303" s="290"/>
      <c r="H303" s="291"/>
      <c r="I303" s="290"/>
      <c r="J303" s="300"/>
      <c r="K303" s="300"/>
      <c r="L303" s="300"/>
      <c r="M303" s="301"/>
    </row>
    <row r="304" spans="1:13" ht="12" customHeight="1">
      <c r="A304" s="288"/>
      <c r="B304" s="288">
        <v>8</v>
      </c>
      <c r="C304" s="288"/>
      <c r="D304" s="289"/>
      <c r="E304" s="289"/>
      <c r="F304" s="187"/>
      <c r="G304" s="290" t="s">
        <v>1469</v>
      </c>
      <c r="H304" s="291"/>
      <c r="I304" s="291"/>
      <c r="J304" s="292"/>
      <c r="K304" s="292"/>
      <c r="L304" s="292"/>
      <c r="M304" s="293"/>
    </row>
    <row r="305" spans="1:13" ht="12" customHeight="1">
      <c r="A305" s="288"/>
      <c r="B305" s="288"/>
      <c r="C305" s="288"/>
      <c r="D305" s="289">
        <v>1</v>
      </c>
      <c r="E305" s="289"/>
      <c r="F305" s="187"/>
      <c r="G305" s="290"/>
      <c r="H305" s="291" t="s">
        <v>755</v>
      </c>
      <c r="I305" s="291"/>
      <c r="J305" s="292"/>
      <c r="K305" s="292"/>
      <c r="L305" s="292"/>
      <c r="M305" s="293"/>
    </row>
    <row r="306" spans="1:13" ht="12" customHeight="1">
      <c r="A306" s="288"/>
      <c r="B306" s="288"/>
      <c r="C306" s="288"/>
      <c r="D306" s="289"/>
      <c r="E306" s="289">
        <v>1</v>
      </c>
      <c r="F306" s="187"/>
      <c r="G306" s="290"/>
      <c r="H306" s="291"/>
      <c r="I306" s="291" t="s">
        <v>1449</v>
      </c>
      <c r="J306" s="292">
        <v>18445</v>
      </c>
      <c r="K306" s="292">
        <v>19005</v>
      </c>
      <c r="L306" s="292">
        <v>18335</v>
      </c>
      <c r="M306" s="155">
        <f>L306/K306*100</f>
        <v>96.4746119442252</v>
      </c>
    </row>
    <row r="307" spans="1:13" ht="12" customHeight="1">
      <c r="A307" s="288"/>
      <c r="B307" s="288"/>
      <c r="C307" s="288"/>
      <c r="D307" s="289"/>
      <c r="E307" s="289">
        <v>2</v>
      </c>
      <c r="F307" s="187"/>
      <c r="G307" s="290"/>
      <c r="H307" s="291"/>
      <c r="I307" s="291" t="s">
        <v>1450</v>
      </c>
      <c r="J307" s="292">
        <v>6342</v>
      </c>
      <c r="K307" s="292">
        <v>6460</v>
      </c>
      <c r="L307" s="292">
        <v>6337</v>
      </c>
      <c r="M307" s="155">
        <f>L307/K307*100</f>
        <v>98.09597523219814</v>
      </c>
    </row>
    <row r="308" spans="1:13" ht="12" customHeight="1">
      <c r="A308" s="288"/>
      <c r="B308" s="288"/>
      <c r="C308" s="288"/>
      <c r="D308" s="289"/>
      <c r="E308" s="289">
        <v>3</v>
      </c>
      <c r="F308" s="187"/>
      <c r="G308" s="290"/>
      <c r="H308" s="291"/>
      <c r="I308" s="291" t="s">
        <v>1451</v>
      </c>
      <c r="J308" s="292">
        <v>4841</v>
      </c>
      <c r="K308" s="292">
        <v>5573</v>
      </c>
      <c r="L308" s="292">
        <v>4992</v>
      </c>
      <c r="M308" s="155">
        <f>L308/K308*100</f>
        <v>89.57473533106047</v>
      </c>
    </row>
    <row r="309" spans="1:13" ht="12" customHeight="1">
      <c r="A309" s="288"/>
      <c r="B309" s="288"/>
      <c r="C309" s="288"/>
      <c r="D309" s="289">
        <v>2</v>
      </c>
      <c r="E309" s="289"/>
      <c r="F309" s="187"/>
      <c r="G309" s="290"/>
      <c r="H309" s="291" t="s">
        <v>757</v>
      </c>
      <c r="I309" s="291"/>
      <c r="J309" s="292"/>
      <c r="K309" s="292"/>
      <c r="L309" s="292"/>
      <c r="M309" s="155"/>
    </row>
    <row r="310" spans="1:13" ht="12" customHeight="1">
      <c r="A310" s="288"/>
      <c r="B310" s="288"/>
      <c r="C310" s="288"/>
      <c r="D310" s="289"/>
      <c r="E310" s="289">
        <v>1</v>
      </c>
      <c r="F310" s="187"/>
      <c r="G310" s="290"/>
      <c r="H310" s="291"/>
      <c r="I310" s="291" t="s">
        <v>12</v>
      </c>
      <c r="J310" s="292"/>
      <c r="K310" s="292"/>
      <c r="L310" s="292">
        <v>400</v>
      </c>
      <c r="M310" s="155"/>
    </row>
    <row r="311" spans="1:13" ht="6" customHeight="1">
      <c r="A311" s="288"/>
      <c r="B311" s="288"/>
      <c r="C311" s="288"/>
      <c r="D311" s="289"/>
      <c r="E311" s="289"/>
      <c r="F311" s="187"/>
      <c r="G311" s="290"/>
      <c r="H311" s="291"/>
      <c r="I311" s="291"/>
      <c r="J311" s="292"/>
      <c r="K311" s="292"/>
      <c r="L311" s="292"/>
      <c r="M311" s="293"/>
    </row>
    <row r="312" spans="1:13" ht="12" customHeight="1">
      <c r="A312" s="288"/>
      <c r="B312" s="288"/>
      <c r="C312" s="288"/>
      <c r="D312" s="289"/>
      <c r="E312" s="289"/>
      <c r="F312" s="310" t="s">
        <v>79</v>
      </c>
      <c r="G312" s="310"/>
      <c r="H312" s="311"/>
      <c r="I312" s="310"/>
      <c r="J312" s="312">
        <f>SUM(J303:J311)</f>
        <v>29628</v>
      </c>
      <c r="K312" s="312">
        <f>SUM(K303:K311)</f>
        <v>31038</v>
      </c>
      <c r="L312" s="312">
        <f>SUM(L303:L311)</f>
        <v>30064</v>
      </c>
      <c r="M312" s="305">
        <f>L312/K312*100</f>
        <v>96.86191120561892</v>
      </c>
    </row>
    <row r="313" spans="1:13" ht="12" customHeight="1">
      <c r="A313" s="288"/>
      <c r="B313" s="288"/>
      <c r="C313" s="288"/>
      <c r="D313" s="289"/>
      <c r="E313" s="289"/>
      <c r="F313" s="187"/>
      <c r="G313" s="290"/>
      <c r="H313" s="291"/>
      <c r="I313" s="291"/>
      <c r="J313" s="292"/>
      <c r="K313" s="292"/>
      <c r="L313" s="292"/>
      <c r="M313" s="293"/>
    </row>
    <row r="314" spans="1:13" ht="12" customHeight="1">
      <c r="A314" s="288"/>
      <c r="B314" s="288">
        <v>9</v>
      </c>
      <c r="C314" s="288"/>
      <c r="D314" s="289"/>
      <c r="E314" s="289"/>
      <c r="F314" s="187"/>
      <c r="G314" s="290" t="s">
        <v>1470</v>
      </c>
      <c r="H314" s="291"/>
      <c r="I314" s="291"/>
      <c r="J314" s="292"/>
      <c r="K314" s="292"/>
      <c r="L314" s="292"/>
      <c r="M314" s="293"/>
    </row>
    <row r="315" spans="1:13" ht="12" customHeight="1">
      <c r="A315" s="288"/>
      <c r="B315" s="288"/>
      <c r="C315" s="288"/>
      <c r="D315" s="289">
        <v>1</v>
      </c>
      <c r="E315" s="289"/>
      <c r="F315" s="187"/>
      <c r="G315" s="290"/>
      <c r="H315" s="291" t="s">
        <v>755</v>
      </c>
      <c r="I315" s="291"/>
      <c r="J315" s="292"/>
      <c r="K315" s="292"/>
      <c r="L315" s="292"/>
      <c r="M315" s="293"/>
    </row>
    <row r="316" spans="1:13" ht="12" customHeight="1">
      <c r="A316" s="288"/>
      <c r="B316" s="288"/>
      <c r="C316" s="288"/>
      <c r="D316" s="289"/>
      <c r="E316" s="289">
        <v>1</v>
      </c>
      <c r="F316" s="187"/>
      <c r="G316" s="290"/>
      <c r="H316" s="291"/>
      <c r="I316" s="291" t="s">
        <v>1449</v>
      </c>
      <c r="J316" s="292">
        <v>28724</v>
      </c>
      <c r="K316" s="292">
        <v>29242</v>
      </c>
      <c r="L316" s="292">
        <v>28676</v>
      </c>
      <c r="M316" s="155">
        <f>L316/K316*100</f>
        <v>98.06442787771014</v>
      </c>
    </row>
    <row r="317" spans="1:13" ht="12" customHeight="1">
      <c r="A317" s="288"/>
      <c r="B317" s="288"/>
      <c r="C317" s="288"/>
      <c r="D317" s="289"/>
      <c r="E317" s="289">
        <v>2</v>
      </c>
      <c r="F317" s="187"/>
      <c r="G317" s="290"/>
      <c r="H317" s="291"/>
      <c r="I317" s="291" t="s">
        <v>1450</v>
      </c>
      <c r="J317" s="292">
        <v>9880</v>
      </c>
      <c r="K317" s="292">
        <v>9948</v>
      </c>
      <c r="L317" s="292">
        <v>9935</v>
      </c>
      <c r="M317" s="155">
        <f>L317/K317*100</f>
        <v>99.86932046642542</v>
      </c>
    </row>
    <row r="318" spans="1:13" ht="12" customHeight="1">
      <c r="A318" s="288"/>
      <c r="B318" s="288"/>
      <c r="C318" s="288"/>
      <c r="D318" s="289"/>
      <c r="E318" s="289">
        <v>3</v>
      </c>
      <c r="F318" s="187"/>
      <c r="G318" s="290"/>
      <c r="H318" s="291"/>
      <c r="I318" s="291" t="s">
        <v>1451</v>
      </c>
      <c r="J318" s="292">
        <v>2189</v>
      </c>
      <c r="K318" s="292">
        <v>3300</v>
      </c>
      <c r="L318" s="292">
        <v>3850</v>
      </c>
      <c r="M318" s="155">
        <f>L318/K318*100</f>
        <v>116.66666666666667</v>
      </c>
    </row>
    <row r="319" spans="1:13" ht="7.5" customHeight="1">
      <c r="A319" s="288"/>
      <c r="B319" s="288"/>
      <c r="C319" s="288"/>
      <c r="D319" s="289"/>
      <c r="E319" s="289"/>
      <c r="F319" s="187"/>
      <c r="G319" s="290"/>
      <c r="H319" s="291"/>
      <c r="I319" s="291"/>
      <c r="J319" s="292"/>
      <c r="K319" s="292"/>
      <c r="L319" s="292"/>
      <c r="M319" s="293"/>
    </row>
    <row r="320" spans="1:13" ht="12" customHeight="1">
      <c r="A320" s="288"/>
      <c r="B320" s="288"/>
      <c r="C320" s="288"/>
      <c r="D320" s="289"/>
      <c r="E320" s="289"/>
      <c r="F320" s="310" t="s">
        <v>79</v>
      </c>
      <c r="G320" s="310"/>
      <c r="H320" s="311"/>
      <c r="I320" s="310"/>
      <c r="J320" s="312">
        <f>SUM(J313:J319)</f>
        <v>40793</v>
      </c>
      <c r="K320" s="312">
        <f>SUM(K313:K319)</f>
        <v>42490</v>
      </c>
      <c r="L320" s="312">
        <f>SUM(L313:L319)</f>
        <v>42461</v>
      </c>
      <c r="M320" s="305">
        <f>L320/K320*100</f>
        <v>99.93174864674042</v>
      </c>
    </row>
    <row r="321" spans="1:13" ht="12" customHeight="1">
      <c r="A321" s="288"/>
      <c r="B321" s="288"/>
      <c r="C321" s="288"/>
      <c r="D321" s="289"/>
      <c r="E321" s="289"/>
      <c r="F321" s="290"/>
      <c r="G321" s="290"/>
      <c r="H321" s="291"/>
      <c r="I321" s="291"/>
      <c r="J321" s="292"/>
      <c r="K321" s="292"/>
      <c r="L321" s="292"/>
      <c r="M321" s="293"/>
    </row>
    <row r="322" spans="1:13" ht="12" customHeight="1">
      <c r="A322" s="288"/>
      <c r="B322" s="288">
        <v>10</v>
      </c>
      <c r="C322" s="288"/>
      <c r="D322" s="289"/>
      <c r="E322" s="289"/>
      <c r="F322" s="187"/>
      <c r="G322" s="290" t="s">
        <v>1471</v>
      </c>
      <c r="H322" s="291"/>
      <c r="I322" s="291"/>
      <c r="J322" s="292"/>
      <c r="K322" s="292"/>
      <c r="L322" s="292"/>
      <c r="M322" s="293"/>
    </row>
    <row r="323" spans="1:13" ht="12" customHeight="1">
      <c r="A323" s="288"/>
      <c r="B323" s="288"/>
      <c r="C323" s="288"/>
      <c r="D323" s="289">
        <v>1</v>
      </c>
      <c r="E323" s="289"/>
      <c r="F323" s="187"/>
      <c r="G323" s="290"/>
      <c r="H323" s="291" t="s">
        <v>755</v>
      </c>
      <c r="I323" s="291"/>
      <c r="J323" s="292"/>
      <c r="K323" s="292"/>
      <c r="L323" s="292"/>
      <c r="M323" s="293"/>
    </row>
    <row r="324" spans="1:13" ht="12" customHeight="1">
      <c r="A324" s="288"/>
      <c r="B324" s="288"/>
      <c r="C324" s="288"/>
      <c r="D324" s="289"/>
      <c r="E324" s="289">
        <v>1</v>
      </c>
      <c r="F324" s="187"/>
      <c r="G324" s="290"/>
      <c r="H324" s="291"/>
      <c r="I324" s="291" t="s">
        <v>1449</v>
      </c>
      <c r="J324" s="292">
        <v>23895</v>
      </c>
      <c r="K324" s="292">
        <v>25139</v>
      </c>
      <c r="L324" s="292">
        <v>23645</v>
      </c>
      <c r="M324" s="155">
        <f>L324/K324*100</f>
        <v>94.0570428417996</v>
      </c>
    </row>
    <row r="325" spans="1:13" ht="12" customHeight="1">
      <c r="A325" s="288"/>
      <c r="B325" s="288"/>
      <c r="C325" s="288"/>
      <c r="D325" s="289"/>
      <c r="E325" s="289">
        <v>2</v>
      </c>
      <c r="F325" s="187"/>
      <c r="G325" s="290"/>
      <c r="H325" s="291"/>
      <c r="I325" s="291" t="s">
        <v>1450</v>
      </c>
      <c r="J325" s="292">
        <v>8345</v>
      </c>
      <c r="K325" s="292">
        <v>8678</v>
      </c>
      <c r="L325" s="292">
        <v>8289</v>
      </c>
      <c r="M325" s="155">
        <f>L325/K325*100</f>
        <v>95.51740032265499</v>
      </c>
    </row>
    <row r="326" spans="1:13" ht="12" customHeight="1">
      <c r="A326" s="288"/>
      <c r="B326" s="288"/>
      <c r="C326" s="288"/>
      <c r="D326" s="289"/>
      <c r="E326" s="289">
        <v>3</v>
      </c>
      <c r="F326" s="187"/>
      <c r="G326" s="290"/>
      <c r="H326" s="291"/>
      <c r="I326" s="291" t="s">
        <v>1451</v>
      </c>
      <c r="J326" s="292">
        <v>7896</v>
      </c>
      <c r="K326" s="292">
        <v>9381</v>
      </c>
      <c r="L326" s="292">
        <v>9284</v>
      </c>
      <c r="M326" s="155">
        <f>L326/K326*100</f>
        <v>98.96599509647159</v>
      </c>
    </row>
    <row r="327" spans="1:13" ht="12" customHeight="1">
      <c r="A327" s="288"/>
      <c r="B327" s="288"/>
      <c r="C327" s="288"/>
      <c r="D327" s="289">
        <v>2</v>
      </c>
      <c r="E327" s="289"/>
      <c r="F327" s="187"/>
      <c r="G327" s="290"/>
      <c r="H327" s="291" t="s">
        <v>757</v>
      </c>
      <c r="I327" s="291"/>
      <c r="J327" s="292"/>
      <c r="K327" s="292"/>
      <c r="L327" s="292"/>
      <c r="M327" s="293"/>
    </row>
    <row r="328" spans="1:13" ht="12" customHeight="1">
      <c r="A328" s="288"/>
      <c r="B328" s="288"/>
      <c r="C328" s="288"/>
      <c r="D328" s="289"/>
      <c r="E328" s="289">
        <v>1</v>
      </c>
      <c r="F328" s="187"/>
      <c r="G328" s="290"/>
      <c r="H328" s="291"/>
      <c r="I328" s="291" t="s">
        <v>12</v>
      </c>
      <c r="J328" s="292"/>
      <c r="K328" s="292">
        <v>100</v>
      </c>
      <c r="L328" s="292">
        <v>1360</v>
      </c>
      <c r="M328" s="155">
        <f>L328/K328*100</f>
        <v>1360</v>
      </c>
    </row>
    <row r="329" spans="1:13" ht="6" customHeight="1">
      <c r="A329" s="288"/>
      <c r="B329" s="288"/>
      <c r="C329" s="288"/>
      <c r="D329" s="289"/>
      <c r="E329" s="289"/>
      <c r="F329" s="187"/>
      <c r="G329" s="290"/>
      <c r="H329" s="291"/>
      <c r="I329" s="291"/>
      <c r="J329" s="292"/>
      <c r="K329" s="292"/>
      <c r="L329" s="292"/>
      <c r="M329" s="293"/>
    </row>
    <row r="330" spans="1:13" ht="12" customHeight="1">
      <c r="A330" s="288"/>
      <c r="B330" s="288"/>
      <c r="C330" s="288"/>
      <c r="D330" s="289"/>
      <c r="E330" s="289"/>
      <c r="F330" s="310" t="s">
        <v>79</v>
      </c>
      <c r="G330" s="310"/>
      <c r="H330" s="311"/>
      <c r="I330" s="310"/>
      <c r="J330" s="312">
        <f>SUM(J321:J329)</f>
        <v>40136</v>
      </c>
      <c r="K330" s="312">
        <f>SUM(K321:K329)</f>
        <v>43298</v>
      </c>
      <c r="L330" s="312">
        <f>SUM(L321:L329)</f>
        <v>42578</v>
      </c>
      <c r="M330" s="305">
        <f>L330/K330*100</f>
        <v>98.33710563998336</v>
      </c>
    </row>
    <row r="331" spans="1:13" ht="12" customHeight="1">
      <c r="A331" s="288"/>
      <c r="B331" s="288"/>
      <c r="C331" s="288"/>
      <c r="D331" s="289"/>
      <c r="E331" s="289"/>
      <c r="F331" s="187"/>
      <c r="G331" s="290"/>
      <c r="H331" s="291"/>
      <c r="I331" s="291"/>
      <c r="J331" s="292"/>
      <c r="K331" s="292"/>
      <c r="L331" s="292"/>
      <c r="M331" s="293"/>
    </row>
    <row r="332" spans="1:13" ht="12" customHeight="1">
      <c r="A332" s="288"/>
      <c r="B332" s="288">
        <v>11</v>
      </c>
      <c r="C332" s="288"/>
      <c r="D332" s="289"/>
      <c r="E332" s="289"/>
      <c r="F332" s="187"/>
      <c r="G332" s="290" t="s">
        <v>1445</v>
      </c>
      <c r="H332" s="291"/>
      <c r="I332" s="291"/>
      <c r="J332" s="292"/>
      <c r="K332" s="292"/>
      <c r="L332" s="292"/>
      <c r="M332" s="293"/>
    </row>
    <row r="333" spans="1:13" ht="12" customHeight="1">
      <c r="A333" s="288"/>
      <c r="B333" s="288"/>
      <c r="C333" s="288"/>
      <c r="D333" s="289">
        <v>1</v>
      </c>
      <c r="E333" s="289"/>
      <c r="F333" s="187"/>
      <c r="G333" s="290"/>
      <c r="H333" s="291" t="s">
        <v>755</v>
      </c>
      <c r="I333" s="291"/>
      <c r="J333" s="292"/>
      <c r="K333" s="292"/>
      <c r="L333" s="292"/>
      <c r="M333" s="293"/>
    </row>
    <row r="334" spans="1:13" ht="12" customHeight="1">
      <c r="A334" s="288"/>
      <c r="B334" s="288"/>
      <c r="C334" s="288"/>
      <c r="D334" s="289"/>
      <c r="E334" s="289">
        <v>1</v>
      </c>
      <c r="F334" s="187"/>
      <c r="G334" s="290"/>
      <c r="H334" s="291"/>
      <c r="I334" s="291" t="s">
        <v>1449</v>
      </c>
      <c r="J334" s="292">
        <v>22247</v>
      </c>
      <c r="K334" s="292">
        <v>23260</v>
      </c>
      <c r="L334" s="292">
        <v>23002</v>
      </c>
      <c r="M334" s="155">
        <f>L334/K334*100</f>
        <v>98.89079965606192</v>
      </c>
    </row>
    <row r="335" spans="1:13" ht="12" customHeight="1">
      <c r="A335" s="288"/>
      <c r="B335" s="288"/>
      <c r="C335" s="288"/>
      <c r="D335" s="289"/>
      <c r="E335" s="289">
        <v>2</v>
      </c>
      <c r="F335" s="187"/>
      <c r="G335" s="290"/>
      <c r="H335" s="291"/>
      <c r="I335" s="291" t="s">
        <v>1450</v>
      </c>
      <c r="J335" s="292">
        <v>7748</v>
      </c>
      <c r="K335" s="292">
        <v>7991</v>
      </c>
      <c r="L335" s="292">
        <v>7892</v>
      </c>
      <c r="M335" s="155">
        <f>L335/K335*100</f>
        <v>98.76110624452508</v>
      </c>
    </row>
    <row r="336" spans="1:13" ht="12" customHeight="1">
      <c r="A336" s="288"/>
      <c r="B336" s="288"/>
      <c r="C336" s="288"/>
      <c r="D336" s="289"/>
      <c r="E336" s="289">
        <v>3</v>
      </c>
      <c r="F336" s="187"/>
      <c r="G336" s="290"/>
      <c r="H336" s="291"/>
      <c r="I336" s="291" t="s">
        <v>1451</v>
      </c>
      <c r="J336" s="292">
        <v>3362</v>
      </c>
      <c r="K336" s="292">
        <v>4215</v>
      </c>
      <c r="L336" s="292">
        <v>3976</v>
      </c>
      <c r="M336" s="155">
        <f>L336/K336*100</f>
        <v>94.32977461447213</v>
      </c>
    </row>
    <row r="337" spans="1:13" ht="12" customHeight="1">
      <c r="A337" s="288"/>
      <c r="B337" s="288"/>
      <c r="C337" s="288"/>
      <c r="D337" s="289">
        <v>2</v>
      </c>
      <c r="E337" s="289"/>
      <c r="F337" s="187"/>
      <c r="G337" s="290"/>
      <c r="H337" s="291" t="s">
        <v>757</v>
      </c>
      <c r="I337" s="291"/>
      <c r="J337" s="292"/>
      <c r="K337" s="292"/>
      <c r="L337" s="292"/>
      <c r="M337" s="293"/>
    </row>
    <row r="338" spans="1:13" ht="12" customHeight="1">
      <c r="A338" s="288"/>
      <c r="B338" s="288"/>
      <c r="C338" s="288"/>
      <c r="D338" s="289"/>
      <c r="E338" s="289">
        <v>1</v>
      </c>
      <c r="F338" s="187"/>
      <c r="G338" s="290"/>
      <c r="H338" s="291"/>
      <c r="I338" s="291" t="s">
        <v>12</v>
      </c>
      <c r="J338" s="292">
        <v>300</v>
      </c>
      <c r="K338" s="292">
        <v>300</v>
      </c>
      <c r="L338" s="292">
        <v>329</v>
      </c>
      <c r="M338" s="155">
        <f>L338/K338*100</f>
        <v>109.66666666666667</v>
      </c>
    </row>
    <row r="339" spans="1:13" ht="6.75" customHeight="1">
      <c r="A339" s="288"/>
      <c r="B339" s="288"/>
      <c r="C339" s="288"/>
      <c r="D339" s="289"/>
      <c r="E339" s="289"/>
      <c r="F339" s="187"/>
      <c r="G339" s="290"/>
      <c r="H339" s="291"/>
      <c r="I339" s="291"/>
      <c r="J339" s="292"/>
      <c r="K339" s="292"/>
      <c r="L339" s="292"/>
      <c r="M339" s="293"/>
    </row>
    <row r="340" spans="1:13" ht="12" customHeight="1">
      <c r="A340" s="288"/>
      <c r="B340" s="288"/>
      <c r="C340" s="288"/>
      <c r="D340" s="289"/>
      <c r="E340" s="289"/>
      <c r="F340" s="310" t="s">
        <v>79</v>
      </c>
      <c r="G340" s="310"/>
      <c r="H340" s="311"/>
      <c r="I340" s="310"/>
      <c r="J340" s="312">
        <f>SUM(J331:J339)</f>
        <v>33657</v>
      </c>
      <c r="K340" s="312">
        <f>SUM(K331:K339)</f>
        <v>35766</v>
      </c>
      <c r="L340" s="312">
        <f>SUM(L331:L339)</f>
        <v>35199</v>
      </c>
      <c r="M340" s="305">
        <f>L340/K340*100</f>
        <v>98.41469552088576</v>
      </c>
    </row>
    <row r="341" spans="1:13" ht="12" customHeight="1">
      <c r="A341" s="288"/>
      <c r="B341" s="288"/>
      <c r="C341" s="288"/>
      <c r="D341" s="289"/>
      <c r="E341" s="289"/>
      <c r="F341" s="187"/>
      <c r="G341" s="290"/>
      <c r="H341" s="291"/>
      <c r="I341" s="291"/>
      <c r="J341" s="292"/>
      <c r="K341" s="292"/>
      <c r="L341" s="292"/>
      <c r="M341" s="293"/>
    </row>
    <row r="342" spans="1:13" ht="12" customHeight="1">
      <c r="A342" s="288"/>
      <c r="B342" s="288">
        <v>12</v>
      </c>
      <c r="C342" s="288"/>
      <c r="D342" s="289"/>
      <c r="E342" s="289"/>
      <c r="F342" s="187"/>
      <c r="G342" s="290" t="s">
        <v>1472</v>
      </c>
      <c r="H342" s="291"/>
      <c r="I342" s="291"/>
      <c r="J342" s="292"/>
      <c r="K342" s="292"/>
      <c r="L342" s="292"/>
      <c r="M342" s="293"/>
    </row>
    <row r="343" spans="1:13" ht="12" customHeight="1">
      <c r="A343" s="288"/>
      <c r="B343" s="288"/>
      <c r="C343" s="288"/>
      <c r="D343" s="289">
        <v>1</v>
      </c>
      <c r="E343" s="289"/>
      <c r="F343" s="187"/>
      <c r="G343" s="290"/>
      <c r="H343" s="291" t="s">
        <v>755</v>
      </c>
      <c r="I343" s="291"/>
      <c r="J343" s="315"/>
      <c r="K343" s="315"/>
      <c r="L343" s="315"/>
      <c r="M343" s="293"/>
    </row>
    <row r="344" spans="1:13" ht="12" customHeight="1">
      <c r="A344" s="288"/>
      <c r="B344" s="288"/>
      <c r="C344" s="288"/>
      <c r="D344" s="289"/>
      <c r="E344" s="289">
        <v>1</v>
      </c>
      <c r="F344" s="187"/>
      <c r="G344" s="290"/>
      <c r="H344" s="291"/>
      <c r="I344" s="291" t="s">
        <v>1449</v>
      </c>
      <c r="J344" s="292">
        <v>51290</v>
      </c>
      <c r="K344" s="292">
        <v>53752</v>
      </c>
      <c r="L344" s="292">
        <v>52771</v>
      </c>
      <c r="M344" s="155">
        <f>L344/K344*100</f>
        <v>98.1749516297068</v>
      </c>
    </row>
    <row r="345" spans="1:13" ht="12" customHeight="1">
      <c r="A345" s="288"/>
      <c r="B345" s="288"/>
      <c r="C345" s="288"/>
      <c r="D345" s="289"/>
      <c r="E345" s="289">
        <v>2</v>
      </c>
      <c r="F345" s="187"/>
      <c r="G345" s="290"/>
      <c r="H345" s="291"/>
      <c r="I345" s="291" t="s">
        <v>1450</v>
      </c>
      <c r="J345" s="292">
        <v>17860</v>
      </c>
      <c r="K345" s="292">
        <v>18457</v>
      </c>
      <c r="L345" s="292">
        <v>18311</v>
      </c>
      <c r="M345" s="155">
        <f>L345/K345*100</f>
        <v>99.20897220566722</v>
      </c>
    </row>
    <row r="346" spans="1:13" ht="12" customHeight="1">
      <c r="A346" s="288"/>
      <c r="B346" s="288"/>
      <c r="C346" s="288"/>
      <c r="D346" s="289"/>
      <c r="E346" s="289">
        <v>3</v>
      </c>
      <c r="F346" s="187"/>
      <c r="G346" s="290"/>
      <c r="H346" s="291"/>
      <c r="I346" s="291" t="s">
        <v>1451</v>
      </c>
      <c r="J346" s="292">
        <v>15128</v>
      </c>
      <c r="K346" s="292">
        <v>18227</v>
      </c>
      <c r="L346" s="292">
        <v>15850</v>
      </c>
      <c r="M346" s="155">
        <f>L346/K346*100</f>
        <v>86.9589071158172</v>
      </c>
    </row>
    <row r="347" spans="1:13" ht="12" customHeight="1">
      <c r="A347" s="288"/>
      <c r="B347" s="288"/>
      <c r="C347" s="288"/>
      <c r="D347" s="289">
        <v>2</v>
      </c>
      <c r="E347" s="289"/>
      <c r="F347" s="187"/>
      <c r="G347" s="290"/>
      <c r="H347" s="291" t="s">
        <v>757</v>
      </c>
      <c r="I347" s="291"/>
      <c r="J347" s="292"/>
      <c r="K347" s="292"/>
      <c r="L347" s="292"/>
      <c r="M347" s="293"/>
    </row>
    <row r="348" spans="1:13" ht="12" customHeight="1">
      <c r="A348" s="288"/>
      <c r="B348" s="288"/>
      <c r="C348" s="288"/>
      <c r="D348" s="289"/>
      <c r="E348" s="289">
        <v>1</v>
      </c>
      <c r="F348" s="187"/>
      <c r="G348" s="290"/>
      <c r="H348" s="291"/>
      <c r="I348" s="291" t="s">
        <v>12</v>
      </c>
      <c r="J348" s="292">
        <v>300</v>
      </c>
      <c r="K348" s="292">
        <v>500</v>
      </c>
      <c r="L348" s="292">
        <v>762</v>
      </c>
      <c r="M348" s="155">
        <f>L348/K348*100</f>
        <v>152.4</v>
      </c>
    </row>
    <row r="349" spans="1:13" ht="15">
      <c r="A349" s="288"/>
      <c r="B349" s="288"/>
      <c r="C349" s="288"/>
      <c r="D349" s="289"/>
      <c r="E349" s="289"/>
      <c r="F349" s="187"/>
      <c r="G349" s="290"/>
      <c r="H349" s="291"/>
      <c r="I349" s="291"/>
      <c r="J349" s="292"/>
      <c r="K349" s="292"/>
      <c r="L349" s="292"/>
      <c r="M349" s="293"/>
    </row>
    <row r="350" spans="1:13" ht="12" customHeight="1">
      <c r="A350" s="288"/>
      <c r="B350" s="288"/>
      <c r="C350" s="288"/>
      <c r="D350" s="289"/>
      <c r="E350" s="289"/>
      <c r="F350" s="310" t="s">
        <v>79</v>
      </c>
      <c r="G350" s="310"/>
      <c r="H350" s="311"/>
      <c r="I350" s="310"/>
      <c r="J350" s="312">
        <f>SUM(J341:J349)</f>
        <v>84578</v>
      </c>
      <c r="K350" s="312">
        <f>SUM(K341:K349)</f>
        <v>90936</v>
      </c>
      <c r="L350" s="312">
        <f>SUM(L341:L349)</f>
        <v>87694</v>
      </c>
      <c r="M350" s="305">
        <f>L350/K350*100</f>
        <v>96.43485528283628</v>
      </c>
    </row>
    <row r="351" spans="1:13" ht="12" customHeight="1">
      <c r="A351" s="288"/>
      <c r="B351" s="288"/>
      <c r="C351" s="288"/>
      <c r="D351" s="289"/>
      <c r="E351" s="289"/>
      <c r="F351" s="187"/>
      <c r="G351" s="290"/>
      <c r="H351" s="291"/>
      <c r="I351" s="291"/>
      <c r="J351" s="292"/>
      <c r="K351" s="292"/>
      <c r="L351" s="292"/>
      <c r="M351" s="293"/>
    </row>
    <row r="352" spans="1:13" ht="12" customHeight="1">
      <c r="A352" s="288"/>
      <c r="B352" s="288">
        <v>13</v>
      </c>
      <c r="C352" s="288"/>
      <c r="D352" s="289"/>
      <c r="E352" s="289"/>
      <c r="F352" s="187"/>
      <c r="G352" s="290" t="s">
        <v>1473</v>
      </c>
      <c r="H352" s="291"/>
      <c r="I352" s="291"/>
      <c r="J352" s="292"/>
      <c r="K352" s="292"/>
      <c r="L352" s="292"/>
      <c r="M352" s="293"/>
    </row>
    <row r="353" spans="1:13" ht="12" customHeight="1">
      <c r="A353" s="288"/>
      <c r="B353" s="288"/>
      <c r="C353" s="288"/>
      <c r="D353" s="289">
        <v>1</v>
      </c>
      <c r="E353" s="289"/>
      <c r="F353" s="187"/>
      <c r="G353" s="290"/>
      <c r="H353" s="291" t="s">
        <v>755</v>
      </c>
      <c r="I353" s="291"/>
      <c r="J353" s="292"/>
      <c r="K353" s="292"/>
      <c r="L353" s="292"/>
      <c r="M353" s="293"/>
    </row>
    <row r="354" spans="1:13" ht="12" customHeight="1">
      <c r="A354" s="288"/>
      <c r="B354" s="288"/>
      <c r="C354" s="288"/>
      <c r="D354" s="289"/>
      <c r="E354" s="289">
        <v>1</v>
      </c>
      <c r="F354" s="187"/>
      <c r="G354" s="290"/>
      <c r="H354" s="291"/>
      <c r="I354" s="291" t="s">
        <v>1449</v>
      </c>
      <c r="J354" s="292">
        <v>22019</v>
      </c>
      <c r="K354" s="292">
        <v>23613</v>
      </c>
      <c r="L354" s="292">
        <v>23926</v>
      </c>
      <c r="M354" s="155">
        <f>L354/K354*100</f>
        <v>101.32554101554227</v>
      </c>
    </row>
    <row r="355" spans="1:13" ht="12" customHeight="1">
      <c r="A355" s="288"/>
      <c r="B355" s="288"/>
      <c r="C355" s="288"/>
      <c r="D355" s="289"/>
      <c r="E355" s="289">
        <v>2</v>
      </c>
      <c r="F355" s="187"/>
      <c r="G355" s="290"/>
      <c r="H355" s="291"/>
      <c r="I355" s="291" t="s">
        <v>1450</v>
      </c>
      <c r="J355" s="292">
        <v>7699</v>
      </c>
      <c r="K355" s="292">
        <v>8142</v>
      </c>
      <c r="L355" s="292">
        <v>8230</v>
      </c>
      <c r="M355" s="155">
        <f>L355/K355*100</f>
        <v>101.08081552444116</v>
      </c>
    </row>
    <row r="356" spans="1:13" ht="12" customHeight="1">
      <c r="A356" s="288"/>
      <c r="B356" s="288"/>
      <c r="C356" s="288"/>
      <c r="D356" s="289"/>
      <c r="E356" s="289">
        <v>3</v>
      </c>
      <c r="F356" s="187"/>
      <c r="G356" s="290"/>
      <c r="H356" s="291"/>
      <c r="I356" s="291" t="s">
        <v>1451</v>
      </c>
      <c r="J356" s="292">
        <v>5731</v>
      </c>
      <c r="K356" s="292">
        <v>6812</v>
      </c>
      <c r="L356" s="292">
        <v>6457</v>
      </c>
      <c r="M356" s="155">
        <f>L356/K356*100</f>
        <v>94.78860833822665</v>
      </c>
    </row>
    <row r="357" spans="1:13" ht="12" customHeight="1">
      <c r="A357" s="288"/>
      <c r="B357" s="288"/>
      <c r="C357" s="288"/>
      <c r="D357" s="289">
        <v>2</v>
      </c>
      <c r="E357" s="289"/>
      <c r="F357" s="187"/>
      <c r="G357" s="290"/>
      <c r="H357" s="291" t="s">
        <v>757</v>
      </c>
      <c r="I357" s="291"/>
      <c r="J357" s="292"/>
      <c r="K357" s="292"/>
      <c r="L357" s="292"/>
      <c r="M357" s="293"/>
    </row>
    <row r="358" spans="1:13" ht="12" customHeight="1">
      <c r="A358" s="288"/>
      <c r="B358" s="288"/>
      <c r="C358" s="288"/>
      <c r="D358" s="289"/>
      <c r="E358" s="289">
        <v>1</v>
      </c>
      <c r="F358" s="187"/>
      <c r="G358" s="290"/>
      <c r="H358" s="291"/>
      <c r="I358" s="291" t="s">
        <v>12</v>
      </c>
      <c r="J358" s="292">
        <v>300</v>
      </c>
      <c r="K358" s="292">
        <v>300</v>
      </c>
      <c r="L358" s="292">
        <v>310</v>
      </c>
      <c r="M358" s="155">
        <f>L358/K358*100</f>
        <v>103.33333333333334</v>
      </c>
    </row>
    <row r="359" spans="1:13" ht="15">
      <c r="A359" s="288"/>
      <c r="B359" s="288"/>
      <c r="C359" s="288"/>
      <c r="D359" s="289"/>
      <c r="E359" s="289"/>
      <c r="F359" s="187"/>
      <c r="G359" s="290"/>
      <c r="H359" s="291"/>
      <c r="I359" s="291"/>
      <c r="J359" s="292"/>
      <c r="K359" s="292"/>
      <c r="L359" s="292"/>
      <c r="M359" s="293"/>
    </row>
    <row r="360" spans="1:13" ht="12" customHeight="1">
      <c r="A360" s="288"/>
      <c r="B360" s="288"/>
      <c r="C360" s="288"/>
      <c r="D360" s="289"/>
      <c r="E360" s="289"/>
      <c r="F360" s="310" t="s">
        <v>79</v>
      </c>
      <c r="G360" s="310"/>
      <c r="H360" s="311"/>
      <c r="I360" s="310"/>
      <c r="J360" s="312">
        <f>SUM(J351:J359)</f>
        <v>35749</v>
      </c>
      <c r="K360" s="312">
        <f>SUM(K351:K359)</f>
        <v>38867</v>
      </c>
      <c r="L360" s="312">
        <f>SUM(L351:L359)</f>
        <v>38923</v>
      </c>
      <c r="M360" s="305">
        <f>L360/K360*100</f>
        <v>100.14408109707465</v>
      </c>
    </row>
    <row r="361" spans="1:13" ht="12" customHeight="1">
      <c r="A361" s="288"/>
      <c r="B361" s="288"/>
      <c r="C361" s="288"/>
      <c r="D361" s="289"/>
      <c r="E361" s="289"/>
      <c r="F361" s="187"/>
      <c r="G361" s="290"/>
      <c r="H361" s="291"/>
      <c r="I361" s="290"/>
      <c r="J361" s="300"/>
      <c r="K361" s="300"/>
      <c r="L361" s="300"/>
      <c r="M361" s="301"/>
    </row>
    <row r="362" spans="1:13" ht="12" customHeight="1">
      <c r="A362" s="288"/>
      <c r="B362" s="288">
        <v>14</v>
      </c>
      <c r="C362" s="288"/>
      <c r="D362" s="289"/>
      <c r="E362" s="289"/>
      <c r="F362" s="187"/>
      <c r="G362" s="290" t="s">
        <v>1480</v>
      </c>
      <c r="H362" s="291"/>
      <c r="I362" s="291"/>
      <c r="J362" s="292"/>
      <c r="K362" s="292"/>
      <c r="L362" s="292"/>
      <c r="M362" s="293"/>
    </row>
    <row r="363" spans="1:13" ht="12" customHeight="1">
      <c r="A363" s="288"/>
      <c r="B363" s="288"/>
      <c r="C363" s="288"/>
      <c r="D363" s="289">
        <v>1</v>
      </c>
      <c r="E363" s="289"/>
      <c r="F363" s="187"/>
      <c r="G363" s="290"/>
      <c r="H363" s="291" t="s">
        <v>755</v>
      </c>
      <c r="I363" s="291"/>
      <c r="J363" s="292"/>
      <c r="K363" s="292"/>
      <c r="L363" s="292"/>
      <c r="M363" s="293"/>
    </row>
    <row r="364" spans="1:13" ht="12" customHeight="1">
      <c r="A364" s="288"/>
      <c r="B364" s="288"/>
      <c r="C364" s="288"/>
      <c r="D364" s="289"/>
      <c r="E364" s="289">
        <v>1</v>
      </c>
      <c r="F364" s="187"/>
      <c r="G364" s="290"/>
      <c r="H364" s="291"/>
      <c r="I364" s="291" t="s">
        <v>1449</v>
      </c>
      <c r="J364" s="292">
        <v>22153</v>
      </c>
      <c r="K364" s="292">
        <v>22745</v>
      </c>
      <c r="L364" s="292">
        <v>22398</v>
      </c>
      <c r="M364" s="155">
        <f>L364/K364*100</f>
        <v>98.47438997581887</v>
      </c>
    </row>
    <row r="365" spans="1:13" ht="12" customHeight="1">
      <c r="A365" s="288"/>
      <c r="B365" s="288"/>
      <c r="C365" s="288"/>
      <c r="D365" s="289"/>
      <c r="E365" s="289">
        <v>2</v>
      </c>
      <c r="F365" s="187"/>
      <c r="G365" s="290"/>
      <c r="H365" s="291"/>
      <c r="I365" s="291" t="s">
        <v>1450</v>
      </c>
      <c r="J365" s="292">
        <v>7654</v>
      </c>
      <c r="K365" s="292">
        <v>7767</v>
      </c>
      <c r="L365" s="292">
        <v>7664</v>
      </c>
      <c r="M365" s="155">
        <f>L365/K365*100</f>
        <v>98.67387665765418</v>
      </c>
    </row>
    <row r="366" spans="1:13" ht="12" customHeight="1">
      <c r="A366" s="288"/>
      <c r="B366" s="288"/>
      <c r="C366" s="288"/>
      <c r="D366" s="289"/>
      <c r="E366" s="289">
        <v>3</v>
      </c>
      <c r="F366" s="187"/>
      <c r="G366" s="290"/>
      <c r="H366" s="291"/>
      <c r="I366" s="291" t="s">
        <v>1451</v>
      </c>
      <c r="J366" s="292">
        <v>2215</v>
      </c>
      <c r="K366" s="292">
        <v>4086</v>
      </c>
      <c r="L366" s="292">
        <v>3065</v>
      </c>
      <c r="M366" s="155">
        <f>L366/K366*100</f>
        <v>75.01223690651003</v>
      </c>
    </row>
    <row r="367" spans="1:13" ht="12" customHeight="1">
      <c r="A367" s="288"/>
      <c r="B367" s="288"/>
      <c r="C367" s="288"/>
      <c r="D367" s="289">
        <v>2</v>
      </c>
      <c r="E367" s="289"/>
      <c r="F367" s="187"/>
      <c r="G367" s="290"/>
      <c r="H367" s="291" t="s">
        <v>757</v>
      </c>
      <c r="I367" s="291"/>
      <c r="J367" s="292"/>
      <c r="K367" s="292"/>
      <c r="L367" s="292"/>
      <c r="M367" s="155"/>
    </row>
    <row r="368" spans="1:13" ht="12" customHeight="1">
      <c r="A368" s="288"/>
      <c r="B368" s="288"/>
      <c r="C368" s="288"/>
      <c r="D368" s="289"/>
      <c r="E368" s="289">
        <v>1</v>
      </c>
      <c r="F368" s="187"/>
      <c r="G368" s="290"/>
      <c r="H368" s="291"/>
      <c r="I368" s="291" t="s">
        <v>12</v>
      </c>
      <c r="J368" s="292"/>
      <c r="K368" s="292"/>
      <c r="L368" s="292">
        <v>87</v>
      </c>
      <c r="M368" s="155"/>
    </row>
    <row r="369" spans="1:13" ht="12" customHeight="1">
      <c r="A369" s="288"/>
      <c r="B369" s="288"/>
      <c r="C369" s="288"/>
      <c r="D369" s="289"/>
      <c r="E369" s="289"/>
      <c r="F369" s="187"/>
      <c r="G369" s="290"/>
      <c r="H369" s="291"/>
      <c r="I369" s="291"/>
      <c r="J369" s="292"/>
      <c r="K369" s="292"/>
      <c r="L369" s="292"/>
      <c r="M369" s="293"/>
    </row>
    <row r="370" spans="1:13" ht="12" customHeight="1">
      <c r="A370" s="288"/>
      <c r="B370" s="288"/>
      <c r="C370" s="288"/>
      <c r="D370" s="289"/>
      <c r="E370" s="289"/>
      <c r="F370" s="310" t="s">
        <v>79</v>
      </c>
      <c r="G370" s="310"/>
      <c r="H370" s="311"/>
      <c r="I370" s="310"/>
      <c r="J370" s="312">
        <f>SUM(J361:J369)</f>
        <v>32022</v>
      </c>
      <c r="K370" s="312">
        <f>SUM(K361:K369)</f>
        <v>34598</v>
      </c>
      <c r="L370" s="312">
        <f>SUM(L361:L369)</f>
        <v>33214</v>
      </c>
      <c r="M370" s="305">
        <f>L370/K370*100</f>
        <v>95.99976877276143</v>
      </c>
    </row>
    <row r="371" spans="1:13" ht="12" customHeight="1">
      <c r="A371" s="288"/>
      <c r="B371" s="288"/>
      <c r="C371" s="288"/>
      <c r="D371" s="289"/>
      <c r="E371" s="289"/>
      <c r="F371" s="187"/>
      <c r="G371" s="290"/>
      <c r="H371" s="291"/>
      <c r="I371" s="291"/>
      <c r="J371" s="292"/>
      <c r="K371" s="292"/>
      <c r="L371" s="292"/>
      <c r="M371" s="293"/>
    </row>
    <row r="372" spans="1:13" ht="12" customHeight="1">
      <c r="A372" s="288"/>
      <c r="B372" s="288">
        <v>15</v>
      </c>
      <c r="C372" s="288"/>
      <c r="D372" s="289"/>
      <c r="E372" s="289"/>
      <c r="F372" s="187"/>
      <c r="G372" s="290" t="s">
        <v>1443</v>
      </c>
      <c r="H372" s="291"/>
      <c r="I372" s="291"/>
      <c r="J372" s="292"/>
      <c r="K372" s="292"/>
      <c r="L372" s="292"/>
      <c r="M372" s="293"/>
    </row>
    <row r="373" spans="1:13" ht="12" customHeight="1">
      <c r="A373" s="288"/>
      <c r="B373" s="288"/>
      <c r="C373" s="288"/>
      <c r="D373" s="289">
        <v>1</v>
      </c>
      <c r="E373" s="289"/>
      <c r="F373" s="187"/>
      <c r="G373" s="290"/>
      <c r="H373" s="291" t="s">
        <v>755</v>
      </c>
      <c r="I373" s="291"/>
      <c r="J373" s="292"/>
      <c r="K373" s="292"/>
      <c r="L373" s="292"/>
      <c r="M373" s="293"/>
    </row>
    <row r="374" spans="1:13" ht="12" customHeight="1">
      <c r="A374" s="288"/>
      <c r="B374" s="288"/>
      <c r="C374" s="288"/>
      <c r="D374" s="289"/>
      <c r="E374" s="289">
        <v>1</v>
      </c>
      <c r="F374" s="187"/>
      <c r="G374" s="290"/>
      <c r="H374" s="291"/>
      <c r="I374" s="291" t="s">
        <v>1449</v>
      </c>
      <c r="J374" s="292">
        <v>49870</v>
      </c>
      <c r="K374" s="292">
        <v>53282</v>
      </c>
      <c r="L374" s="292">
        <v>52485</v>
      </c>
      <c r="M374" s="155">
        <f>L374/K374*100</f>
        <v>98.5041852783304</v>
      </c>
    </row>
    <row r="375" spans="1:13" ht="12" customHeight="1">
      <c r="A375" s="288"/>
      <c r="B375" s="288"/>
      <c r="C375" s="288"/>
      <c r="D375" s="289"/>
      <c r="E375" s="289">
        <v>2</v>
      </c>
      <c r="F375" s="187"/>
      <c r="G375" s="290"/>
      <c r="H375" s="291"/>
      <c r="I375" s="291" t="s">
        <v>1450</v>
      </c>
      <c r="J375" s="292">
        <v>17309</v>
      </c>
      <c r="K375" s="292">
        <v>18259</v>
      </c>
      <c r="L375" s="292">
        <v>17923</v>
      </c>
      <c r="M375" s="155">
        <f>L375/K375*100</f>
        <v>98.15981159975902</v>
      </c>
    </row>
    <row r="376" spans="1:13" ht="12" customHeight="1">
      <c r="A376" s="288"/>
      <c r="B376" s="288"/>
      <c r="C376" s="288"/>
      <c r="D376" s="289"/>
      <c r="E376" s="289">
        <v>3</v>
      </c>
      <c r="F376" s="187"/>
      <c r="G376" s="290"/>
      <c r="H376" s="291"/>
      <c r="I376" s="291" t="s">
        <v>1451</v>
      </c>
      <c r="J376" s="292">
        <v>19925</v>
      </c>
      <c r="K376" s="292">
        <v>22161</v>
      </c>
      <c r="L376" s="292">
        <v>20382</v>
      </c>
      <c r="M376" s="155">
        <f>L376/K376*100</f>
        <v>91.97238391769325</v>
      </c>
    </row>
    <row r="377" spans="1:13" ht="12" customHeight="1">
      <c r="A377" s="288"/>
      <c r="B377" s="288"/>
      <c r="C377" s="288"/>
      <c r="D377" s="289">
        <v>2</v>
      </c>
      <c r="E377" s="289"/>
      <c r="F377" s="187"/>
      <c r="G377" s="290"/>
      <c r="H377" s="291" t="s">
        <v>757</v>
      </c>
      <c r="I377" s="291"/>
      <c r="J377" s="292"/>
      <c r="K377" s="292"/>
      <c r="L377" s="292"/>
      <c r="M377" s="293"/>
    </row>
    <row r="378" spans="1:13" ht="12" customHeight="1">
      <c r="A378" s="288"/>
      <c r="B378" s="288"/>
      <c r="C378" s="288"/>
      <c r="D378" s="289"/>
      <c r="E378" s="289">
        <v>1</v>
      </c>
      <c r="F378" s="187"/>
      <c r="G378" s="290"/>
      <c r="H378" s="291"/>
      <c r="I378" s="291" t="s">
        <v>12</v>
      </c>
      <c r="J378" s="292"/>
      <c r="K378" s="292">
        <v>250</v>
      </c>
      <c r="L378" s="292">
        <v>212</v>
      </c>
      <c r="M378" s="155">
        <f>L378/K378*100</f>
        <v>84.8</v>
      </c>
    </row>
    <row r="379" spans="1:13" ht="12" customHeight="1">
      <c r="A379" s="288"/>
      <c r="B379" s="288"/>
      <c r="C379" s="288"/>
      <c r="D379" s="289"/>
      <c r="E379" s="289"/>
      <c r="F379" s="187"/>
      <c r="G379" s="290"/>
      <c r="H379" s="291"/>
      <c r="I379" s="291"/>
      <c r="J379" s="292"/>
      <c r="K379" s="292"/>
      <c r="L379" s="292"/>
      <c r="M379" s="293"/>
    </row>
    <row r="380" spans="1:13" ht="12" customHeight="1">
      <c r="A380" s="288"/>
      <c r="B380" s="288"/>
      <c r="C380" s="288"/>
      <c r="D380" s="289"/>
      <c r="E380" s="289"/>
      <c r="F380" s="310" t="s">
        <v>79</v>
      </c>
      <c r="G380" s="310"/>
      <c r="H380" s="311"/>
      <c r="I380" s="310"/>
      <c r="J380" s="312">
        <f>SUM(J371:J379)</f>
        <v>87104</v>
      </c>
      <c r="K380" s="312">
        <f>SUM(K371:K379)</f>
        <v>93952</v>
      </c>
      <c r="L380" s="312">
        <f>SUM(L371:L379)</f>
        <v>91002</v>
      </c>
      <c r="M380" s="305">
        <f>L380/K380*100</f>
        <v>96.86009877384197</v>
      </c>
    </row>
    <row r="381" spans="1:13" ht="14.25" customHeight="1">
      <c r="A381" s="288"/>
      <c r="B381" s="288"/>
      <c r="C381" s="288"/>
      <c r="D381" s="289"/>
      <c r="E381" s="289"/>
      <c r="F381" s="187"/>
      <c r="G381" s="290"/>
      <c r="H381" s="291"/>
      <c r="I381" s="291"/>
      <c r="J381" s="292"/>
      <c r="K381" s="292"/>
      <c r="L381" s="292"/>
      <c r="M381" s="293"/>
    </row>
    <row r="382" spans="1:13" ht="14.25" customHeight="1">
      <c r="A382" s="288"/>
      <c r="B382" s="288">
        <v>16</v>
      </c>
      <c r="C382" s="288"/>
      <c r="D382" s="289"/>
      <c r="E382" s="289"/>
      <c r="F382" s="187"/>
      <c r="G382" s="290" t="s">
        <v>1474</v>
      </c>
      <c r="H382" s="291"/>
      <c r="I382" s="291"/>
      <c r="J382" s="292"/>
      <c r="K382" s="292"/>
      <c r="L382" s="292"/>
      <c r="M382" s="293"/>
    </row>
    <row r="383" spans="1:13" ht="14.25" customHeight="1">
      <c r="A383" s="288"/>
      <c r="B383" s="288"/>
      <c r="C383" s="288"/>
      <c r="D383" s="289">
        <v>1</v>
      </c>
      <c r="E383" s="289"/>
      <c r="F383" s="187"/>
      <c r="G383" s="290"/>
      <c r="H383" s="291" t="s">
        <v>755</v>
      </c>
      <c r="I383" s="291"/>
      <c r="J383" s="292"/>
      <c r="K383" s="292"/>
      <c r="L383" s="292"/>
      <c r="M383" s="293"/>
    </row>
    <row r="384" spans="1:13" ht="14.25" customHeight="1">
      <c r="A384" s="288"/>
      <c r="B384" s="288"/>
      <c r="C384" s="288"/>
      <c r="D384" s="289"/>
      <c r="E384" s="289">
        <v>1</v>
      </c>
      <c r="F384" s="187"/>
      <c r="G384" s="290"/>
      <c r="H384" s="291"/>
      <c r="I384" s="291" t="s">
        <v>1449</v>
      </c>
      <c r="J384" s="292">
        <v>22693</v>
      </c>
      <c r="K384" s="292">
        <v>23501</v>
      </c>
      <c r="L384" s="292">
        <v>23353</v>
      </c>
      <c r="M384" s="155">
        <f>L384/K384*100</f>
        <v>99.37023956427386</v>
      </c>
    </row>
    <row r="385" spans="1:13" ht="14.25" customHeight="1">
      <c r="A385" s="288"/>
      <c r="B385" s="288"/>
      <c r="C385" s="288"/>
      <c r="D385" s="289"/>
      <c r="E385" s="289">
        <v>2</v>
      </c>
      <c r="F385" s="187"/>
      <c r="G385" s="290"/>
      <c r="H385" s="291"/>
      <c r="I385" s="291" t="s">
        <v>1450</v>
      </c>
      <c r="J385" s="292">
        <v>7853</v>
      </c>
      <c r="K385" s="292">
        <v>8034</v>
      </c>
      <c r="L385" s="292">
        <v>7922</v>
      </c>
      <c r="M385" s="155">
        <f>L385/K385*100</f>
        <v>98.60592481951706</v>
      </c>
    </row>
    <row r="386" spans="1:13" ht="14.25" customHeight="1">
      <c r="A386" s="288"/>
      <c r="B386" s="288"/>
      <c r="C386" s="288"/>
      <c r="D386" s="289"/>
      <c r="E386" s="289">
        <v>3</v>
      </c>
      <c r="F386" s="187"/>
      <c r="G386" s="290"/>
      <c r="H386" s="291"/>
      <c r="I386" s="291" t="s">
        <v>1451</v>
      </c>
      <c r="J386" s="292">
        <v>8098</v>
      </c>
      <c r="K386" s="292">
        <v>9836</v>
      </c>
      <c r="L386" s="292">
        <v>9141</v>
      </c>
      <c r="M386" s="155">
        <f>L386/K386*100</f>
        <v>92.93411956079707</v>
      </c>
    </row>
    <row r="387" spans="1:13" ht="14.25" customHeight="1">
      <c r="A387" s="288"/>
      <c r="B387" s="288"/>
      <c r="C387" s="288"/>
      <c r="D387" s="289">
        <v>2</v>
      </c>
      <c r="E387" s="289"/>
      <c r="F387" s="187"/>
      <c r="G387" s="290"/>
      <c r="H387" s="291" t="s">
        <v>757</v>
      </c>
      <c r="I387" s="291"/>
      <c r="J387" s="292"/>
      <c r="K387" s="292"/>
      <c r="L387" s="292"/>
      <c r="M387" s="293"/>
    </row>
    <row r="388" spans="1:13" ht="14.25" customHeight="1">
      <c r="A388" s="288"/>
      <c r="B388" s="288"/>
      <c r="C388" s="288"/>
      <c r="D388" s="289"/>
      <c r="E388" s="289">
        <v>1</v>
      </c>
      <c r="F388" s="187"/>
      <c r="G388" s="290"/>
      <c r="H388" s="291"/>
      <c r="I388" s="291" t="s">
        <v>12</v>
      </c>
      <c r="J388" s="292"/>
      <c r="K388" s="292">
        <v>210</v>
      </c>
      <c r="L388" s="292">
        <v>80</v>
      </c>
      <c r="M388" s="155">
        <f>L388/K388*100</f>
        <v>38.095238095238095</v>
      </c>
    </row>
    <row r="389" spans="1:13" ht="14.25" customHeight="1">
      <c r="A389" s="288"/>
      <c r="B389" s="288"/>
      <c r="C389" s="288"/>
      <c r="D389" s="289"/>
      <c r="E389" s="289"/>
      <c r="F389" s="187"/>
      <c r="G389" s="290"/>
      <c r="H389" s="291"/>
      <c r="I389" s="291"/>
      <c r="J389" s="292"/>
      <c r="K389" s="292"/>
      <c r="L389" s="292"/>
      <c r="M389" s="293"/>
    </row>
    <row r="390" spans="1:13" ht="14.25" customHeight="1">
      <c r="A390" s="288"/>
      <c r="B390" s="288"/>
      <c r="C390" s="288"/>
      <c r="D390" s="289"/>
      <c r="E390" s="289"/>
      <c r="F390" s="310" t="s">
        <v>79</v>
      </c>
      <c r="G390" s="310"/>
      <c r="H390" s="311"/>
      <c r="I390" s="310"/>
      <c r="J390" s="312">
        <f>SUM(J381:J389)</f>
        <v>38644</v>
      </c>
      <c r="K390" s="312">
        <f>SUM(K381:K389)</f>
        <v>41581</v>
      </c>
      <c r="L390" s="312">
        <f>SUM(L381:L389)</f>
        <v>40496</v>
      </c>
      <c r="M390" s="305">
        <f>L390/K390*100</f>
        <v>97.39063514585989</v>
      </c>
    </row>
    <row r="391" spans="1:13" ht="14.25" customHeight="1">
      <c r="A391" s="288"/>
      <c r="B391" s="288"/>
      <c r="C391" s="288"/>
      <c r="D391" s="289"/>
      <c r="E391" s="289"/>
      <c r="F391" s="187"/>
      <c r="G391" s="290"/>
      <c r="H391" s="291"/>
      <c r="I391" s="291"/>
      <c r="J391" s="292"/>
      <c r="K391" s="292"/>
      <c r="L391" s="292"/>
      <c r="M391" s="293"/>
    </row>
    <row r="392" spans="1:13" ht="14.25" customHeight="1">
      <c r="A392" s="288"/>
      <c r="B392" s="288">
        <v>17</v>
      </c>
      <c r="C392" s="288"/>
      <c r="D392" s="289"/>
      <c r="E392" s="289"/>
      <c r="F392" s="187"/>
      <c r="G392" s="290" t="s">
        <v>1475</v>
      </c>
      <c r="H392" s="291"/>
      <c r="I392" s="291"/>
      <c r="J392" s="292"/>
      <c r="K392" s="292"/>
      <c r="L392" s="292"/>
      <c r="M392" s="293"/>
    </row>
    <row r="393" spans="1:13" ht="14.25" customHeight="1">
      <c r="A393" s="288"/>
      <c r="B393" s="288"/>
      <c r="C393" s="288"/>
      <c r="D393" s="289">
        <v>1</v>
      </c>
      <c r="E393" s="289"/>
      <c r="F393" s="187"/>
      <c r="G393" s="290"/>
      <c r="H393" s="291" t="s">
        <v>755</v>
      </c>
      <c r="I393" s="291"/>
      <c r="J393" s="292"/>
      <c r="K393" s="292"/>
      <c r="L393" s="292"/>
      <c r="M393" s="293"/>
    </row>
    <row r="394" spans="1:13" ht="14.25" customHeight="1">
      <c r="A394" s="288"/>
      <c r="B394" s="288"/>
      <c r="C394" s="288"/>
      <c r="D394" s="289"/>
      <c r="E394" s="289">
        <v>1</v>
      </c>
      <c r="F394" s="187"/>
      <c r="G394" s="290"/>
      <c r="H394" s="291"/>
      <c r="I394" s="291" t="s">
        <v>1449</v>
      </c>
      <c r="J394" s="292">
        <v>26763</v>
      </c>
      <c r="K394" s="292">
        <v>29340</v>
      </c>
      <c r="L394" s="292">
        <v>26776</v>
      </c>
      <c r="M394" s="155">
        <f>L394/K394*100</f>
        <v>91.26107702794819</v>
      </c>
    </row>
    <row r="395" spans="1:13" ht="14.25" customHeight="1">
      <c r="A395" s="288"/>
      <c r="B395" s="288"/>
      <c r="C395" s="288"/>
      <c r="D395" s="289"/>
      <c r="E395" s="289">
        <v>2</v>
      </c>
      <c r="F395" s="187"/>
      <c r="G395" s="290"/>
      <c r="H395" s="291"/>
      <c r="I395" s="291" t="s">
        <v>1450</v>
      </c>
      <c r="J395" s="292">
        <v>9328</v>
      </c>
      <c r="K395" s="292">
        <v>10055</v>
      </c>
      <c r="L395" s="292">
        <v>9350</v>
      </c>
      <c r="M395" s="155">
        <f>L395/K395*100</f>
        <v>92.98856290402784</v>
      </c>
    </row>
    <row r="396" spans="1:13" ht="14.25" customHeight="1">
      <c r="A396" s="288"/>
      <c r="B396" s="288"/>
      <c r="C396" s="288"/>
      <c r="D396" s="289"/>
      <c r="E396" s="289">
        <v>3</v>
      </c>
      <c r="F396" s="187"/>
      <c r="G396" s="290"/>
      <c r="H396" s="291"/>
      <c r="I396" s="291" t="s">
        <v>1451</v>
      </c>
      <c r="J396" s="292">
        <v>6805</v>
      </c>
      <c r="K396" s="292">
        <v>7355</v>
      </c>
      <c r="L396" s="292">
        <v>6130</v>
      </c>
      <c r="M396" s="155">
        <f>L396/K396*100</f>
        <v>83.34466349422162</v>
      </c>
    </row>
    <row r="397" spans="1:13" ht="14.25" customHeight="1">
      <c r="A397" s="288"/>
      <c r="B397" s="288"/>
      <c r="C397" s="288"/>
      <c r="D397" s="289">
        <v>2</v>
      </c>
      <c r="E397" s="289"/>
      <c r="F397" s="187"/>
      <c r="G397" s="290"/>
      <c r="H397" s="291" t="s">
        <v>757</v>
      </c>
      <c r="I397" s="291"/>
      <c r="J397" s="292"/>
      <c r="K397" s="292"/>
      <c r="L397" s="292"/>
      <c r="M397" s="293"/>
    </row>
    <row r="398" spans="1:13" ht="14.25" customHeight="1">
      <c r="A398" s="288"/>
      <c r="B398" s="288"/>
      <c r="C398" s="288"/>
      <c r="D398" s="289"/>
      <c r="E398" s="289">
        <v>1</v>
      </c>
      <c r="F398" s="187"/>
      <c r="G398" s="290"/>
      <c r="H398" s="291"/>
      <c r="I398" s="291" t="s">
        <v>12</v>
      </c>
      <c r="J398" s="292">
        <v>300</v>
      </c>
      <c r="K398" s="292">
        <v>500</v>
      </c>
      <c r="L398" s="292">
        <v>334</v>
      </c>
      <c r="M398" s="155">
        <f>L398/K398*100</f>
        <v>66.8</v>
      </c>
    </row>
    <row r="399" spans="1:13" ht="14.25" customHeight="1">
      <c r="A399" s="288"/>
      <c r="B399" s="288"/>
      <c r="C399" s="288"/>
      <c r="D399" s="289"/>
      <c r="E399" s="289"/>
      <c r="F399" s="187"/>
      <c r="G399" s="290"/>
      <c r="H399" s="291"/>
      <c r="I399" s="291"/>
      <c r="J399" s="292"/>
      <c r="K399" s="292"/>
      <c r="L399" s="292"/>
      <c r="M399" s="293"/>
    </row>
    <row r="400" spans="1:13" ht="14.25" customHeight="1">
      <c r="A400" s="288"/>
      <c r="B400" s="288"/>
      <c r="C400" s="288"/>
      <c r="D400" s="289"/>
      <c r="E400" s="289"/>
      <c r="F400" s="310" t="s">
        <v>79</v>
      </c>
      <c r="G400" s="310"/>
      <c r="H400" s="311"/>
      <c r="I400" s="310"/>
      <c r="J400" s="312">
        <f>SUM(J391:J399)</f>
        <v>43196</v>
      </c>
      <c r="K400" s="312">
        <f>SUM(K391:K399)</f>
        <v>47250</v>
      </c>
      <c r="L400" s="312">
        <f>SUM(L391:L399)</f>
        <v>42590</v>
      </c>
      <c r="M400" s="305">
        <f>L400/K400*100</f>
        <v>90.13756613756614</v>
      </c>
    </row>
    <row r="401" spans="1:13" ht="14.25" customHeight="1">
      <c r="A401" s="288"/>
      <c r="B401" s="288"/>
      <c r="C401" s="288"/>
      <c r="D401" s="289"/>
      <c r="E401" s="289"/>
      <c r="F401" s="187"/>
      <c r="G401" s="290"/>
      <c r="H401" s="291"/>
      <c r="I401" s="290"/>
      <c r="J401" s="300"/>
      <c r="K401" s="300"/>
      <c r="L401" s="300"/>
      <c r="M401" s="301"/>
    </row>
    <row r="402" spans="1:13" ht="14.25" customHeight="1">
      <c r="A402" s="288"/>
      <c r="B402" s="288">
        <v>18</v>
      </c>
      <c r="C402" s="288"/>
      <c r="D402" s="289"/>
      <c r="E402" s="289"/>
      <c r="F402" s="187"/>
      <c r="G402" s="290" t="s">
        <v>7</v>
      </c>
      <c r="H402" s="291"/>
      <c r="I402" s="291"/>
      <c r="J402" s="292"/>
      <c r="K402" s="292"/>
      <c r="L402" s="292"/>
      <c r="M402" s="293"/>
    </row>
    <row r="403" spans="1:13" ht="14.25" customHeight="1">
      <c r="A403" s="288"/>
      <c r="B403" s="288"/>
      <c r="C403" s="288"/>
      <c r="D403" s="289">
        <v>1</v>
      </c>
      <c r="E403" s="289"/>
      <c r="F403" s="187"/>
      <c r="G403" s="290"/>
      <c r="H403" s="291" t="s">
        <v>755</v>
      </c>
      <c r="I403" s="291"/>
      <c r="J403" s="292"/>
      <c r="K403" s="292"/>
      <c r="L403" s="292"/>
      <c r="M403" s="293"/>
    </row>
    <row r="404" spans="1:13" ht="14.25" customHeight="1">
      <c r="A404" s="288"/>
      <c r="B404" s="288"/>
      <c r="C404" s="288"/>
      <c r="D404" s="289"/>
      <c r="E404" s="289">
        <v>1</v>
      </c>
      <c r="F404" s="187"/>
      <c r="G404" s="290"/>
      <c r="H404" s="291"/>
      <c r="I404" s="291" t="s">
        <v>1449</v>
      </c>
      <c r="J404" s="292">
        <v>17426</v>
      </c>
      <c r="K404" s="292">
        <v>24734</v>
      </c>
      <c r="L404" s="292">
        <v>22928</v>
      </c>
      <c r="M404" s="155">
        <f>L404/K404*100</f>
        <v>92.69831001859788</v>
      </c>
    </row>
    <row r="405" spans="1:13" ht="14.25" customHeight="1">
      <c r="A405" s="288"/>
      <c r="B405" s="288"/>
      <c r="C405" s="288"/>
      <c r="D405" s="289"/>
      <c r="E405" s="289">
        <v>2</v>
      </c>
      <c r="F405" s="187"/>
      <c r="G405" s="290"/>
      <c r="H405" s="291"/>
      <c r="I405" s="291" t="s">
        <v>1450</v>
      </c>
      <c r="J405" s="292">
        <v>5948</v>
      </c>
      <c r="K405" s="292">
        <v>8214</v>
      </c>
      <c r="L405" s="292">
        <v>7610</v>
      </c>
      <c r="M405" s="155">
        <f>L405/K405*100</f>
        <v>92.64670075480886</v>
      </c>
    </row>
    <row r="406" spans="1:13" ht="14.25" customHeight="1">
      <c r="A406" s="288"/>
      <c r="B406" s="288"/>
      <c r="C406" s="288"/>
      <c r="D406" s="289"/>
      <c r="E406" s="289">
        <v>3</v>
      </c>
      <c r="F406" s="187"/>
      <c r="G406" s="290"/>
      <c r="H406" s="291"/>
      <c r="I406" s="291" t="s">
        <v>1451</v>
      </c>
      <c r="J406" s="292">
        <v>996</v>
      </c>
      <c r="K406" s="292">
        <v>1191</v>
      </c>
      <c r="L406" s="292">
        <v>1171</v>
      </c>
      <c r="M406" s="155">
        <f>L406/K406*100</f>
        <v>98.32073887489504</v>
      </c>
    </row>
    <row r="407" spans="1:13" ht="14.25" customHeight="1">
      <c r="A407" s="288"/>
      <c r="B407" s="288"/>
      <c r="C407" s="288"/>
      <c r="D407" s="289">
        <v>2</v>
      </c>
      <c r="E407" s="289"/>
      <c r="F407" s="187"/>
      <c r="G407" s="290"/>
      <c r="H407" s="291" t="s">
        <v>757</v>
      </c>
      <c r="I407" s="291"/>
      <c r="J407" s="292"/>
      <c r="K407" s="292"/>
      <c r="L407" s="292"/>
      <c r="M407" s="293"/>
    </row>
    <row r="408" spans="1:13" ht="14.25" customHeight="1">
      <c r="A408" s="288"/>
      <c r="B408" s="288"/>
      <c r="C408" s="288"/>
      <c r="D408" s="289"/>
      <c r="E408" s="289">
        <v>1</v>
      </c>
      <c r="F408" s="187"/>
      <c r="G408" s="290"/>
      <c r="H408" s="291"/>
      <c r="I408" s="291" t="s">
        <v>12</v>
      </c>
      <c r="J408" s="292"/>
      <c r="K408" s="292"/>
      <c r="L408" s="292">
        <v>132</v>
      </c>
      <c r="M408" s="293"/>
    </row>
    <row r="409" spans="1:13" ht="14.25" customHeight="1">
      <c r="A409" s="288"/>
      <c r="B409" s="288"/>
      <c r="C409" s="288"/>
      <c r="D409" s="289"/>
      <c r="E409" s="289"/>
      <c r="F409" s="187"/>
      <c r="G409" s="290"/>
      <c r="H409" s="291"/>
      <c r="I409" s="291"/>
      <c r="J409" s="292"/>
      <c r="K409" s="292"/>
      <c r="L409" s="292"/>
      <c r="M409" s="293"/>
    </row>
    <row r="410" spans="1:13" ht="14.25" customHeight="1">
      <c r="A410" s="288"/>
      <c r="B410" s="288"/>
      <c r="C410" s="288"/>
      <c r="D410" s="289"/>
      <c r="E410" s="289"/>
      <c r="F410" s="310" t="s">
        <v>79</v>
      </c>
      <c r="G410" s="310"/>
      <c r="H410" s="311"/>
      <c r="I410" s="310"/>
      <c r="J410" s="312">
        <f>SUM(J401:J409)</f>
        <v>24370</v>
      </c>
      <c r="K410" s="312">
        <f>SUM(K401:K409)</f>
        <v>34139</v>
      </c>
      <c r="L410" s="312">
        <f>SUM(L401:L409)</f>
        <v>31841</v>
      </c>
      <c r="M410" s="305">
        <f>L410/K410*100</f>
        <v>93.26869562670261</v>
      </c>
    </row>
    <row r="411" spans="1:13" ht="14.25" customHeight="1">
      <c r="A411" s="288"/>
      <c r="B411" s="288"/>
      <c r="C411" s="288"/>
      <c r="D411" s="289"/>
      <c r="E411" s="289"/>
      <c r="F411" s="187"/>
      <c r="G411" s="290"/>
      <c r="H411" s="291"/>
      <c r="I411" s="291"/>
      <c r="J411" s="292"/>
      <c r="K411" s="292"/>
      <c r="L411" s="292"/>
      <c r="M411" s="293"/>
    </row>
    <row r="412" spans="1:13" ht="14.25" customHeight="1">
      <c r="A412" s="288"/>
      <c r="B412" s="288">
        <v>19</v>
      </c>
      <c r="C412" s="288"/>
      <c r="D412" s="289"/>
      <c r="E412" s="289"/>
      <c r="F412" s="187"/>
      <c r="G412" s="290" t="s">
        <v>1461</v>
      </c>
      <c r="H412" s="291"/>
      <c r="I412" s="291"/>
      <c r="J412" s="292"/>
      <c r="K412" s="292"/>
      <c r="L412" s="292"/>
      <c r="M412" s="293"/>
    </row>
    <row r="413" spans="1:13" ht="14.25" customHeight="1">
      <c r="A413" s="288"/>
      <c r="B413" s="288"/>
      <c r="C413" s="288"/>
      <c r="D413" s="289">
        <v>1</v>
      </c>
      <c r="E413" s="289"/>
      <c r="F413" s="187"/>
      <c r="G413" s="290"/>
      <c r="H413" s="291" t="s">
        <v>755</v>
      </c>
      <c r="I413" s="291"/>
      <c r="J413" s="292"/>
      <c r="K413" s="292"/>
      <c r="L413" s="292"/>
      <c r="M413" s="293"/>
    </row>
    <row r="414" spans="1:13" ht="14.25" customHeight="1">
      <c r="A414" s="288"/>
      <c r="B414" s="288"/>
      <c r="C414" s="288"/>
      <c r="D414" s="289"/>
      <c r="E414" s="289">
        <v>1</v>
      </c>
      <c r="F414" s="187"/>
      <c r="G414" s="290"/>
      <c r="H414" s="291"/>
      <c r="I414" s="291" t="s">
        <v>1449</v>
      </c>
      <c r="J414" s="292">
        <v>66026</v>
      </c>
      <c r="K414" s="292">
        <v>71631</v>
      </c>
      <c r="L414" s="292">
        <v>70143</v>
      </c>
      <c r="M414" s="155">
        <f>L414/K414*100</f>
        <v>97.92268710474515</v>
      </c>
    </row>
    <row r="415" spans="1:13" ht="14.25" customHeight="1">
      <c r="A415" s="288"/>
      <c r="B415" s="288"/>
      <c r="C415" s="288"/>
      <c r="D415" s="289"/>
      <c r="E415" s="289">
        <v>2</v>
      </c>
      <c r="F415" s="187"/>
      <c r="G415" s="290"/>
      <c r="H415" s="291"/>
      <c r="I415" s="291" t="s">
        <v>1450</v>
      </c>
      <c r="J415" s="292">
        <v>22215</v>
      </c>
      <c r="K415" s="292">
        <v>24008</v>
      </c>
      <c r="L415" s="292">
        <v>23232</v>
      </c>
      <c r="M415" s="155">
        <f>L415/K415*100</f>
        <v>96.7677440853049</v>
      </c>
    </row>
    <row r="416" spans="1:13" ht="14.25" customHeight="1">
      <c r="A416" s="288"/>
      <c r="B416" s="288"/>
      <c r="C416" s="288"/>
      <c r="D416" s="289"/>
      <c r="E416" s="289">
        <v>3</v>
      </c>
      <c r="F416" s="187"/>
      <c r="G416" s="290"/>
      <c r="H416" s="291"/>
      <c r="I416" s="291" t="s">
        <v>1451</v>
      </c>
      <c r="J416" s="292">
        <v>32711</v>
      </c>
      <c r="K416" s="292">
        <v>56095</v>
      </c>
      <c r="L416" s="292">
        <v>64221</v>
      </c>
      <c r="M416" s="155">
        <f>L416/K416*100</f>
        <v>114.48613958463321</v>
      </c>
    </row>
    <row r="417" spans="1:13" ht="14.25" customHeight="1">
      <c r="A417" s="288"/>
      <c r="B417" s="288"/>
      <c r="C417" s="288"/>
      <c r="D417" s="289">
        <v>2</v>
      </c>
      <c r="E417" s="289"/>
      <c r="F417" s="187"/>
      <c r="G417" s="290"/>
      <c r="H417" s="291" t="s">
        <v>757</v>
      </c>
      <c r="I417" s="291"/>
      <c r="J417" s="297"/>
      <c r="K417" s="297"/>
      <c r="L417" s="297"/>
      <c r="M417" s="293"/>
    </row>
    <row r="418" spans="1:13" ht="14.25" customHeight="1">
      <c r="A418" s="288"/>
      <c r="B418" s="288"/>
      <c r="C418" s="288"/>
      <c r="D418" s="289"/>
      <c r="E418" s="289">
        <v>1</v>
      </c>
      <c r="F418" s="187"/>
      <c r="G418" s="290"/>
      <c r="H418" s="291"/>
      <c r="I418" s="291" t="s">
        <v>12</v>
      </c>
      <c r="J418" s="292">
        <v>1490</v>
      </c>
      <c r="K418" s="292">
        <v>4757</v>
      </c>
      <c r="L418" s="292">
        <v>5061</v>
      </c>
      <c r="M418" s="155">
        <f>L418/K418*100</f>
        <v>106.39058229976877</v>
      </c>
    </row>
    <row r="419" spans="1:13" ht="14.25" customHeight="1">
      <c r="A419" s="288"/>
      <c r="B419" s="288"/>
      <c r="C419" s="288"/>
      <c r="D419" s="289"/>
      <c r="E419" s="289"/>
      <c r="F419" s="187"/>
      <c r="G419" s="290"/>
      <c r="H419" s="291"/>
      <c r="I419" s="291"/>
      <c r="J419" s="292"/>
      <c r="K419" s="292"/>
      <c r="L419" s="292"/>
      <c r="M419" s="293"/>
    </row>
    <row r="420" spans="1:13" ht="14.25" customHeight="1">
      <c r="A420" s="288"/>
      <c r="B420" s="288"/>
      <c r="C420" s="288"/>
      <c r="D420" s="289"/>
      <c r="E420" s="289"/>
      <c r="F420" s="310" t="s">
        <v>79</v>
      </c>
      <c r="G420" s="310"/>
      <c r="H420" s="311"/>
      <c r="I420" s="310"/>
      <c r="J420" s="312">
        <f>SUM(J411:J419)</f>
        <v>122442</v>
      </c>
      <c r="K420" s="312">
        <f>SUM(K411:K419)</f>
        <v>156491</v>
      </c>
      <c r="L420" s="312">
        <f>SUM(L411:L419)</f>
        <v>162657</v>
      </c>
      <c r="M420" s="305">
        <f>L420/K420*100</f>
        <v>103.9401626930622</v>
      </c>
    </row>
    <row r="421" spans="1:13" ht="14.25" customHeight="1">
      <c r="A421" s="288"/>
      <c r="B421" s="288"/>
      <c r="C421" s="288"/>
      <c r="D421" s="289"/>
      <c r="E421" s="289"/>
      <c r="F421" s="187"/>
      <c r="G421" s="290"/>
      <c r="H421" s="291"/>
      <c r="I421" s="291"/>
      <c r="J421" s="292"/>
      <c r="K421" s="292"/>
      <c r="L421" s="292"/>
      <c r="M421" s="293"/>
    </row>
    <row r="422" spans="1:13" ht="14.25" customHeight="1">
      <c r="A422" s="288"/>
      <c r="B422" s="288">
        <v>20</v>
      </c>
      <c r="C422" s="288"/>
      <c r="D422" s="289"/>
      <c r="E422" s="289"/>
      <c r="F422" s="187"/>
      <c r="G422" s="290" t="s">
        <v>84</v>
      </c>
      <c r="H422" s="291"/>
      <c r="I422" s="291"/>
      <c r="J422" s="292"/>
      <c r="K422" s="292"/>
      <c r="L422" s="292"/>
      <c r="M422" s="293"/>
    </row>
    <row r="423" spans="1:13" ht="14.25" customHeight="1">
      <c r="A423" s="288"/>
      <c r="B423" s="288"/>
      <c r="C423" s="288"/>
      <c r="D423" s="289">
        <v>1</v>
      </c>
      <c r="E423" s="289"/>
      <c r="F423" s="187"/>
      <c r="G423" s="290"/>
      <c r="H423" s="291" t="s">
        <v>755</v>
      </c>
      <c r="I423" s="291"/>
      <c r="J423" s="292"/>
      <c r="K423" s="292"/>
      <c r="L423" s="292"/>
      <c r="M423" s="293"/>
    </row>
    <row r="424" spans="1:13" ht="14.25" customHeight="1">
      <c r="A424" s="288"/>
      <c r="B424" s="288"/>
      <c r="C424" s="288"/>
      <c r="D424" s="289"/>
      <c r="E424" s="289">
        <v>1</v>
      </c>
      <c r="F424" s="187"/>
      <c r="G424" s="290"/>
      <c r="H424" s="291"/>
      <c r="I424" s="291" t="s">
        <v>1449</v>
      </c>
      <c r="J424" s="292"/>
      <c r="K424" s="292">
        <v>1700</v>
      </c>
      <c r="L424" s="292"/>
      <c r="M424" s="155"/>
    </row>
    <row r="425" spans="1:13" ht="14.25" customHeight="1">
      <c r="A425" s="288"/>
      <c r="B425" s="288"/>
      <c r="C425" s="288"/>
      <c r="D425" s="289"/>
      <c r="E425" s="289">
        <v>2</v>
      </c>
      <c r="F425" s="187"/>
      <c r="G425" s="290"/>
      <c r="H425" s="291"/>
      <c r="I425" s="291" t="s">
        <v>1450</v>
      </c>
      <c r="J425" s="292"/>
      <c r="K425" s="292">
        <v>544</v>
      </c>
      <c r="L425" s="292"/>
      <c r="M425" s="155"/>
    </row>
    <row r="426" spans="1:13" ht="14.25" customHeight="1">
      <c r="A426" s="288"/>
      <c r="B426" s="288"/>
      <c r="C426" s="288"/>
      <c r="D426" s="289"/>
      <c r="E426" s="289">
        <v>3</v>
      </c>
      <c r="F426" s="187"/>
      <c r="G426" s="290"/>
      <c r="H426" s="291"/>
      <c r="I426" s="291" t="s">
        <v>1451</v>
      </c>
      <c r="J426" s="292"/>
      <c r="K426" s="292">
        <v>2958</v>
      </c>
      <c r="L426" s="292"/>
      <c r="M426" s="155"/>
    </row>
    <row r="427" spans="1:13" ht="14.25" customHeight="1">
      <c r="A427" s="288"/>
      <c r="B427" s="288"/>
      <c r="C427" s="288"/>
      <c r="D427" s="289">
        <v>2</v>
      </c>
      <c r="E427" s="289"/>
      <c r="F427" s="187"/>
      <c r="G427" s="290"/>
      <c r="H427" s="291" t="s">
        <v>757</v>
      </c>
      <c r="I427" s="291"/>
      <c r="J427" s="297"/>
      <c r="K427" s="297"/>
      <c r="L427" s="297"/>
      <c r="M427" s="293"/>
    </row>
    <row r="428" spans="1:13" ht="14.25" customHeight="1">
      <c r="A428" s="288"/>
      <c r="B428" s="288"/>
      <c r="C428" s="288"/>
      <c r="D428" s="289"/>
      <c r="E428" s="289">
        <v>1</v>
      </c>
      <c r="F428" s="187"/>
      <c r="G428" s="290"/>
      <c r="H428" s="291"/>
      <c r="I428" s="291" t="s">
        <v>12</v>
      </c>
      <c r="J428" s="292"/>
      <c r="K428" s="292">
        <v>681</v>
      </c>
      <c r="L428" s="292"/>
      <c r="M428" s="155"/>
    </row>
    <row r="429" spans="1:13" ht="14.25" customHeight="1">
      <c r="A429" s="288"/>
      <c r="B429" s="288"/>
      <c r="C429" s="288"/>
      <c r="D429" s="289"/>
      <c r="E429" s="289"/>
      <c r="F429" s="187"/>
      <c r="G429" s="290"/>
      <c r="H429" s="291"/>
      <c r="I429" s="291"/>
      <c r="J429" s="292"/>
      <c r="K429" s="292"/>
      <c r="L429" s="292"/>
      <c r="M429" s="293"/>
    </row>
    <row r="430" spans="1:13" ht="14.25" customHeight="1">
      <c r="A430" s="288"/>
      <c r="B430" s="288"/>
      <c r="C430" s="288"/>
      <c r="D430" s="289"/>
      <c r="E430" s="289"/>
      <c r="F430" s="310" t="s">
        <v>79</v>
      </c>
      <c r="G430" s="310"/>
      <c r="H430" s="311"/>
      <c r="I430" s="310"/>
      <c r="J430" s="312"/>
      <c r="K430" s="312">
        <f>SUM(K421:K429)</f>
        <v>5883</v>
      </c>
      <c r="L430" s="312">
        <f>SUM(L421:L429)</f>
        <v>0</v>
      </c>
      <c r="M430" s="305"/>
    </row>
    <row r="431" spans="1:13" ht="14.25" customHeight="1">
      <c r="A431" s="288"/>
      <c r="B431" s="288"/>
      <c r="C431" s="288"/>
      <c r="D431" s="289"/>
      <c r="E431" s="289"/>
      <c r="F431" s="187"/>
      <c r="G431" s="290"/>
      <c r="H431" s="291"/>
      <c r="I431" s="291"/>
      <c r="J431" s="292"/>
      <c r="K431" s="292"/>
      <c r="L431" s="292"/>
      <c r="M431" s="293"/>
    </row>
    <row r="432" spans="1:13" ht="14.25" customHeight="1">
      <c r="A432" s="288"/>
      <c r="B432" s="288">
        <v>21</v>
      </c>
      <c r="C432" s="288"/>
      <c r="D432" s="289"/>
      <c r="E432" s="289"/>
      <c r="F432" s="187"/>
      <c r="G432" s="290" t="s">
        <v>85</v>
      </c>
      <c r="H432" s="291"/>
      <c r="I432" s="291"/>
      <c r="J432" s="292"/>
      <c r="K432" s="292"/>
      <c r="L432" s="292"/>
      <c r="M432" s="293"/>
    </row>
    <row r="433" spans="1:13" ht="14.25" customHeight="1">
      <c r="A433" s="288"/>
      <c r="B433" s="288"/>
      <c r="C433" s="288"/>
      <c r="D433" s="289">
        <v>1</v>
      </c>
      <c r="E433" s="289"/>
      <c r="F433" s="187"/>
      <c r="G433" s="290"/>
      <c r="H433" s="291" t="s">
        <v>755</v>
      </c>
      <c r="I433" s="291"/>
      <c r="J433" s="292"/>
      <c r="K433" s="292"/>
      <c r="L433" s="292"/>
      <c r="M433" s="293"/>
    </row>
    <row r="434" spans="1:13" ht="14.25" customHeight="1">
      <c r="A434" s="288"/>
      <c r="B434" s="288"/>
      <c r="C434" s="288"/>
      <c r="D434" s="289"/>
      <c r="E434" s="289">
        <v>1</v>
      </c>
      <c r="F434" s="187"/>
      <c r="G434" s="290"/>
      <c r="H434" s="291"/>
      <c r="I434" s="291" t="s">
        <v>1449</v>
      </c>
      <c r="J434" s="292"/>
      <c r="K434" s="292">
        <v>1133</v>
      </c>
      <c r="L434" s="292"/>
      <c r="M434" s="155"/>
    </row>
    <row r="435" spans="1:13" ht="14.25" customHeight="1">
      <c r="A435" s="288"/>
      <c r="B435" s="288"/>
      <c r="C435" s="288"/>
      <c r="D435" s="289"/>
      <c r="E435" s="289">
        <v>2</v>
      </c>
      <c r="F435" s="187"/>
      <c r="G435" s="290"/>
      <c r="H435" s="291"/>
      <c r="I435" s="291" t="s">
        <v>1450</v>
      </c>
      <c r="J435" s="292"/>
      <c r="K435" s="292">
        <v>363</v>
      </c>
      <c r="L435" s="292"/>
      <c r="M435" s="155"/>
    </row>
    <row r="436" spans="1:13" ht="14.25" customHeight="1">
      <c r="A436" s="288"/>
      <c r="B436" s="288"/>
      <c r="C436" s="288"/>
      <c r="D436" s="289"/>
      <c r="E436" s="289">
        <v>3</v>
      </c>
      <c r="F436" s="187"/>
      <c r="G436" s="290"/>
      <c r="H436" s="291"/>
      <c r="I436" s="291" t="s">
        <v>1451</v>
      </c>
      <c r="J436" s="292"/>
      <c r="K436" s="292">
        <v>1900</v>
      </c>
      <c r="L436" s="292"/>
      <c r="M436" s="155"/>
    </row>
    <row r="437" spans="1:13" ht="14.25" customHeight="1">
      <c r="A437" s="288"/>
      <c r="B437" s="288"/>
      <c r="C437" s="288"/>
      <c r="D437" s="289">
        <v>2</v>
      </c>
      <c r="E437" s="289"/>
      <c r="F437" s="187"/>
      <c r="G437" s="290"/>
      <c r="H437" s="291" t="s">
        <v>757</v>
      </c>
      <c r="I437" s="291"/>
      <c r="J437" s="297"/>
      <c r="K437" s="297"/>
      <c r="L437" s="297"/>
      <c r="M437" s="293"/>
    </row>
    <row r="438" spans="1:13" ht="14.25" customHeight="1">
      <c r="A438" s="288"/>
      <c r="B438" s="288"/>
      <c r="C438" s="288"/>
      <c r="D438" s="289"/>
      <c r="E438" s="289">
        <v>1</v>
      </c>
      <c r="F438" s="187"/>
      <c r="G438" s="290"/>
      <c r="H438" s="291"/>
      <c r="I438" s="291" t="s">
        <v>12</v>
      </c>
      <c r="J438" s="292"/>
      <c r="K438" s="292">
        <v>840</v>
      </c>
      <c r="L438" s="292"/>
      <c r="M438" s="155"/>
    </row>
    <row r="439" spans="1:13" ht="14.25" customHeight="1">
      <c r="A439" s="288"/>
      <c r="B439" s="288"/>
      <c r="C439" s="288"/>
      <c r="D439" s="289"/>
      <c r="E439" s="289"/>
      <c r="F439" s="187"/>
      <c r="G439" s="290"/>
      <c r="H439" s="291"/>
      <c r="I439" s="291"/>
      <c r="J439" s="292"/>
      <c r="K439" s="292"/>
      <c r="L439" s="292"/>
      <c r="M439" s="293"/>
    </row>
    <row r="440" spans="1:13" ht="14.25" customHeight="1">
      <c r="A440" s="288"/>
      <c r="B440" s="288"/>
      <c r="C440" s="288"/>
      <c r="D440" s="289"/>
      <c r="E440" s="289"/>
      <c r="F440" s="310" t="s">
        <v>79</v>
      </c>
      <c r="G440" s="310"/>
      <c r="H440" s="311"/>
      <c r="I440" s="310"/>
      <c r="J440" s="312"/>
      <c r="K440" s="312">
        <f>SUM(K431:K439)</f>
        <v>4236</v>
      </c>
      <c r="L440" s="312">
        <f>SUM(L431:L439)</f>
        <v>0</v>
      </c>
      <c r="M440" s="305"/>
    </row>
    <row r="441" spans="1:13" ht="14.25" customHeight="1">
      <c r="A441" s="288"/>
      <c r="B441" s="288"/>
      <c r="C441" s="288"/>
      <c r="D441" s="289"/>
      <c r="E441" s="289"/>
      <c r="F441" s="290"/>
      <c r="G441" s="290"/>
      <c r="H441" s="291"/>
      <c r="I441" s="290"/>
      <c r="J441" s="300"/>
      <c r="K441" s="300"/>
      <c r="L441" s="300"/>
      <c r="M441" s="301"/>
    </row>
    <row r="442" spans="1:13" ht="14.25" customHeight="1">
      <c r="A442" s="288">
        <v>18</v>
      </c>
      <c r="B442" s="288"/>
      <c r="C442" s="288">
        <v>1</v>
      </c>
      <c r="D442" s="289"/>
      <c r="E442" s="289"/>
      <c r="F442" s="187" t="s">
        <v>1461</v>
      </c>
      <c r="G442" s="290"/>
      <c r="H442" s="291"/>
      <c r="I442" s="290"/>
      <c r="J442" s="300"/>
      <c r="K442" s="300"/>
      <c r="L442" s="300"/>
      <c r="M442" s="301"/>
    </row>
    <row r="443" spans="1:13" ht="14.25" customHeight="1">
      <c r="A443" s="288"/>
      <c r="B443" s="288"/>
      <c r="C443" s="288"/>
      <c r="D443" s="289"/>
      <c r="E443" s="289"/>
      <c r="F443" s="187" t="s">
        <v>86</v>
      </c>
      <c r="G443" s="290"/>
      <c r="H443" s="291"/>
      <c r="I443" s="290"/>
      <c r="J443" s="300"/>
      <c r="K443" s="300"/>
      <c r="L443" s="300"/>
      <c r="M443" s="301"/>
    </row>
    <row r="444" spans="1:13" ht="14.25" customHeight="1">
      <c r="A444" s="288"/>
      <c r="B444" s="288"/>
      <c r="C444" s="288"/>
      <c r="D444" s="289">
        <v>1</v>
      </c>
      <c r="E444" s="289"/>
      <c r="F444" s="187"/>
      <c r="G444" s="290"/>
      <c r="H444" s="291" t="s">
        <v>755</v>
      </c>
      <c r="I444" s="291"/>
      <c r="J444" s="292"/>
      <c r="K444" s="292"/>
      <c r="L444" s="292"/>
      <c r="M444" s="293"/>
    </row>
    <row r="445" spans="1:13" ht="14.25" customHeight="1">
      <c r="A445" s="288"/>
      <c r="B445" s="288"/>
      <c r="C445" s="288"/>
      <c r="D445" s="289"/>
      <c r="E445" s="289">
        <v>1</v>
      </c>
      <c r="F445" s="187"/>
      <c r="G445" s="290"/>
      <c r="H445" s="291"/>
      <c r="I445" s="291" t="s">
        <v>1449</v>
      </c>
      <c r="J445" s="292">
        <f>SUM(J242,J252,J262,J270,J278,J288,J298,J306,J316,J324,J334,J344,J354,J364,J374,J384,J394,J404,J414)</f>
        <v>561070</v>
      </c>
      <c r="K445" s="292">
        <v>599155</v>
      </c>
      <c r="L445" s="292">
        <v>582127</v>
      </c>
      <c r="M445" s="155">
        <f>L445/K445*100</f>
        <v>97.15799751316437</v>
      </c>
    </row>
    <row r="446" spans="1:13" ht="14.25" customHeight="1">
      <c r="A446" s="288"/>
      <c r="B446" s="288"/>
      <c r="C446" s="288"/>
      <c r="D446" s="289"/>
      <c r="E446" s="289">
        <v>2</v>
      </c>
      <c r="F446" s="187"/>
      <c r="G446" s="290"/>
      <c r="H446" s="291"/>
      <c r="I446" s="291" t="s">
        <v>1450</v>
      </c>
      <c r="J446" s="292">
        <f>SUM(J243,J253,J263,J271,J279,J289,J299,J307,J317,J325,J335,J345,J355,J365,J375,J385,J395,J405,J415)</f>
        <v>193991</v>
      </c>
      <c r="K446" s="292">
        <v>204435</v>
      </c>
      <c r="L446" s="292">
        <v>200013</v>
      </c>
      <c r="M446" s="155">
        <f>L446/K446*100</f>
        <v>97.83696529459242</v>
      </c>
    </row>
    <row r="447" spans="1:13" ht="13.5" customHeight="1">
      <c r="A447" s="288"/>
      <c r="B447" s="288"/>
      <c r="C447" s="288"/>
      <c r="D447" s="289"/>
      <c r="E447" s="289">
        <v>3</v>
      </c>
      <c r="F447" s="187"/>
      <c r="G447" s="290"/>
      <c r="H447" s="291"/>
      <c r="I447" s="291" t="s">
        <v>1451</v>
      </c>
      <c r="J447" s="292">
        <f>SUM(J244,J254,J264,J272,J280,J290,J300,J308,J318,J326,J336,J346,J356,J366,J376,J386,J396,J406,J416)</f>
        <v>165432</v>
      </c>
      <c r="K447" s="292">
        <v>212760</v>
      </c>
      <c r="L447" s="292">
        <v>205721</v>
      </c>
      <c r="M447" s="155">
        <f>L447/K447*100</f>
        <v>96.69157736416619</v>
      </c>
    </row>
    <row r="448" spans="1:13" ht="13.5" customHeight="1">
      <c r="A448" s="288"/>
      <c r="B448" s="288"/>
      <c r="C448" s="288"/>
      <c r="D448" s="289">
        <v>2</v>
      </c>
      <c r="E448" s="289"/>
      <c r="F448" s="187"/>
      <c r="G448" s="290"/>
      <c r="H448" s="291" t="s">
        <v>757</v>
      </c>
      <c r="I448" s="291"/>
      <c r="J448" s="297"/>
      <c r="K448" s="297"/>
      <c r="L448" s="297"/>
      <c r="M448" s="293"/>
    </row>
    <row r="449" spans="1:13" ht="13.5" customHeight="1">
      <c r="A449" s="288"/>
      <c r="B449" s="288"/>
      <c r="C449" s="288"/>
      <c r="D449" s="289"/>
      <c r="E449" s="289">
        <v>1</v>
      </c>
      <c r="F449" s="187"/>
      <c r="G449" s="290"/>
      <c r="H449" s="291"/>
      <c r="I449" s="291" t="s">
        <v>12</v>
      </c>
      <c r="J449" s="292">
        <f>J418+J398+J388+J378+J358+J348+J338+J328+J292+J282</f>
        <v>2990</v>
      </c>
      <c r="K449" s="292">
        <v>9363</v>
      </c>
      <c r="L449" s="292">
        <v>9708</v>
      </c>
      <c r="M449" s="155">
        <f>L449/K449*100</f>
        <v>103.6847164370394</v>
      </c>
    </row>
    <row r="450" spans="1:13" ht="13.5" customHeight="1">
      <c r="A450" s="288"/>
      <c r="B450" s="288"/>
      <c r="C450" s="288"/>
      <c r="D450" s="289"/>
      <c r="E450" s="289"/>
      <c r="F450" s="187"/>
      <c r="G450" s="290"/>
      <c r="H450" s="291"/>
      <c r="I450" s="291"/>
      <c r="J450" s="292"/>
      <c r="K450" s="292"/>
      <c r="L450" s="292"/>
      <c r="M450" s="293"/>
    </row>
    <row r="451" spans="1:13" ht="13.5" customHeight="1">
      <c r="A451" s="288"/>
      <c r="B451" s="288"/>
      <c r="C451" s="288"/>
      <c r="D451" s="289"/>
      <c r="E451" s="289"/>
      <c r="F451" s="294" t="s">
        <v>76</v>
      </c>
      <c r="G451" s="294"/>
      <c r="H451" s="295"/>
      <c r="I451" s="294"/>
      <c r="J451" s="296">
        <f>SUM(J441:J450)</f>
        <v>923483</v>
      </c>
      <c r="K451" s="296">
        <f>SUM(K445:K449)</f>
        <v>1025713</v>
      </c>
      <c r="L451" s="296">
        <f>SUM(L445:L449)</f>
        <v>997569</v>
      </c>
      <c r="M451" s="165">
        <f>L451/K451*100</f>
        <v>97.25615254949483</v>
      </c>
    </row>
    <row r="452" spans="1:13" ht="13.5" customHeight="1">
      <c r="A452" s="288"/>
      <c r="B452" s="288"/>
      <c r="C452" s="288"/>
      <c r="D452" s="289"/>
      <c r="E452" s="289"/>
      <c r="F452" s="187"/>
      <c r="G452" s="290"/>
      <c r="H452" s="291"/>
      <c r="I452" s="290"/>
      <c r="J452" s="300"/>
      <c r="K452" s="300"/>
      <c r="L452" s="300"/>
      <c r="M452" s="301"/>
    </row>
    <row r="453" spans="1:13" ht="15" customHeight="1">
      <c r="A453" s="288">
        <v>19</v>
      </c>
      <c r="B453" s="288"/>
      <c r="C453" s="288">
        <v>1</v>
      </c>
      <c r="D453" s="289"/>
      <c r="E453" s="289"/>
      <c r="F453" s="187" t="s">
        <v>1481</v>
      </c>
      <c r="G453" s="290"/>
      <c r="H453" s="291"/>
      <c r="I453" s="291"/>
      <c r="J453" s="292"/>
      <c r="K453" s="292"/>
      <c r="L453" s="292"/>
      <c r="M453" s="293"/>
    </row>
    <row r="454" spans="1:13" ht="15" customHeight="1">
      <c r="A454" s="288"/>
      <c r="B454" s="288"/>
      <c r="C454" s="288"/>
      <c r="D454" s="289">
        <v>1</v>
      </c>
      <c r="E454" s="289"/>
      <c r="F454" s="187"/>
      <c r="G454" s="290"/>
      <c r="H454" s="291" t="s">
        <v>755</v>
      </c>
      <c r="I454" s="291"/>
      <c r="J454" s="292"/>
      <c r="K454" s="292"/>
      <c r="L454" s="292"/>
      <c r="M454" s="293"/>
    </row>
    <row r="455" spans="1:13" ht="15" customHeight="1">
      <c r="A455" s="288"/>
      <c r="B455" s="288"/>
      <c r="C455" s="288"/>
      <c r="D455" s="289"/>
      <c r="E455" s="289">
        <v>1</v>
      </c>
      <c r="F455" s="187"/>
      <c r="G455" s="290"/>
      <c r="H455" s="291"/>
      <c r="I455" s="291" t="s">
        <v>1449</v>
      </c>
      <c r="J455" s="292">
        <v>30761</v>
      </c>
      <c r="K455" s="292">
        <v>31790</v>
      </c>
      <c r="L455" s="292">
        <v>30890</v>
      </c>
      <c r="M455" s="155">
        <f>L455/K455*100</f>
        <v>97.16892104435357</v>
      </c>
    </row>
    <row r="456" spans="1:13" ht="15" customHeight="1">
      <c r="A456" s="288"/>
      <c r="B456" s="288"/>
      <c r="C456" s="288"/>
      <c r="D456" s="289"/>
      <c r="E456" s="289">
        <v>2</v>
      </c>
      <c r="F456" s="187"/>
      <c r="G456" s="290"/>
      <c r="H456" s="291"/>
      <c r="I456" s="291" t="s">
        <v>1450</v>
      </c>
      <c r="J456" s="292">
        <v>10525</v>
      </c>
      <c r="K456" s="292">
        <v>10736</v>
      </c>
      <c r="L456" s="292">
        <v>10005</v>
      </c>
      <c r="M456" s="155">
        <f>L456/K456*100</f>
        <v>93.19113263785394</v>
      </c>
    </row>
    <row r="457" spans="1:13" ht="15" customHeight="1">
      <c r="A457" s="288"/>
      <c r="B457" s="288"/>
      <c r="C457" s="288"/>
      <c r="D457" s="289"/>
      <c r="E457" s="289">
        <v>3</v>
      </c>
      <c r="F457" s="187"/>
      <c r="G457" s="290"/>
      <c r="H457" s="291"/>
      <c r="I457" s="291" t="s">
        <v>1451</v>
      </c>
      <c r="J457" s="292">
        <v>14914</v>
      </c>
      <c r="K457" s="292">
        <v>20180</v>
      </c>
      <c r="L457" s="292">
        <v>20180</v>
      </c>
      <c r="M457" s="155">
        <f>L457/K457*100</f>
        <v>100</v>
      </c>
    </row>
    <row r="458" spans="1:13" ht="15" customHeight="1">
      <c r="A458" s="288"/>
      <c r="B458" s="288"/>
      <c r="C458" s="288"/>
      <c r="D458" s="289">
        <v>2</v>
      </c>
      <c r="E458" s="289"/>
      <c r="F458" s="187"/>
      <c r="G458" s="290"/>
      <c r="H458" s="291" t="s">
        <v>757</v>
      </c>
      <c r="I458" s="291"/>
      <c r="J458" s="292"/>
      <c r="K458" s="292"/>
      <c r="L458" s="292"/>
      <c r="M458" s="293"/>
    </row>
    <row r="459" spans="1:13" ht="15" customHeight="1">
      <c r="A459" s="288"/>
      <c r="B459" s="288"/>
      <c r="C459" s="288"/>
      <c r="D459" s="289"/>
      <c r="E459" s="289">
        <v>1</v>
      </c>
      <c r="F459" s="187"/>
      <c r="G459" s="290"/>
      <c r="H459" s="291"/>
      <c r="I459" s="291" t="s">
        <v>12</v>
      </c>
      <c r="J459" s="292">
        <v>1000</v>
      </c>
      <c r="K459" s="292">
        <v>1757</v>
      </c>
      <c r="L459" s="292">
        <v>1549</v>
      </c>
      <c r="M459" s="155">
        <f>L459/K459*100</f>
        <v>88.16163915765509</v>
      </c>
    </row>
    <row r="460" spans="1:13" ht="15" customHeight="1">
      <c r="A460" s="288"/>
      <c r="B460" s="288"/>
      <c r="C460" s="288"/>
      <c r="D460" s="289"/>
      <c r="E460" s="289">
        <v>2</v>
      </c>
      <c r="F460" s="187"/>
      <c r="G460" s="290"/>
      <c r="H460" s="291"/>
      <c r="I460" s="291" t="s">
        <v>758</v>
      </c>
      <c r="J460" s="292"/>
      <c r="K460" s="292">
        <v>96</v>
      </c>
      <c r="L460" s="292">
        <v>96</v>
      </c>
      <c r="M460" s="155">
        <f>L460/K460*100</f>
        <v>100</v>
      </c>
    </row>
    <row r="461" spans="1:13" ht="15" customHeight="1">
      <c r="A461" s="288"/>
      <c r="B461" s="288"/>
      <c r="C461" s="288"/>
      <c r="D461" s="289"/>
      <c r="E461" s="289"/>
      <c r="F461" s="187"/>
      <c r="G461" s="290"/>
      <c r="H461" s="291"/>
      <c r="I461" s="291"/>
      <c r="J461" s="292"/>
      <c r="K461" s="292"/>
      <c r="L461" s="292"/>
      <c r="M461" s="293"/>
    </row>
    <row r="462" spans="1:13" ht="15" customHeight="1">
      <c r="A462" s="288"/>
      <c r="B462" s="288"/>
      <c r="C462" s="288"/>
      <c r="D462" s="289"/>
      <c r="E462" s="289"/>
      <c r="F462" s="294" t="s">
        <v>76</v>
      </c>
      <c r="G462" s="294"/>
      <c r="H462" s="295"/>
      <c r="I462" s="294"/>
      <c r="J462" s="296">
        <f>SUM(J452:J461)</f>
        <v>57200</v>
      </c>
      <c r="K462" s="296">
        <f>SUM(K454:K460)</f>
        <v>64559</v>
      </c>
      <c r="L462" s="296">
        <f>SUM(L454:L460)</f>
        <v>62720</v>
      </c>
      <c r="M462" s="165">
        <f>L462/K462*100</f>
        <v>97.1514428662154</v>
      </c>
    </row>
    <row r="463" spans="1:13" ht="15" customHeight="1">
      <c r="A463" s="288"/>
      <c r="B463" s="288"/>
      <c r="C463" s="288"/>
      <c r="D463" s="289"/>
      <c r="E463" s="289"/>
      <c r="F463" s="187"/>
      <c r="G463" s="290"/>
      <c r="H463" s="291"/>
      <c r="I463" s="290"/>
      <c r="J463" s="300"/>
      <c r="K463" s="300"/>
      <c r="L463" s="300"/>
      <c r="M463" s="301"/>
    </row>
    <row r="464" spans="1:13" ht="15" customHeight="1">
      <c r="A464" s="288">
        <v>20</v>
      </c>
      <c r="B464" s="288"/>
      <c r="C464" s="288">
        <v>1</v>
      </c>
      <c r="D464" s="289"/>
      <c r="E464" s="289"/>
      <c r="F464" s="187" t="s">
        <v>1478</v>
      </c>
      <c r="G464" s="290"/>
      <c r="H464" s="291"/>
      <c r="I464" s="290"/>
      <c r="J464" s="300"/>
      <c r="K464" s="300"/>
      <c r="L464" s="300"/>
      <c r="M464" s="301"/>
    </row>
    <row r="465" spans="1:13" ht="15" customHeight="1">
      <c r="A465" s="288"/>
      <c r="B465" s="288"/>
      <c r="C465" s="288"/>
      <c r="D465" s="289">
        <v>1</v>
      </c>
      <c r="E465" s="289"/>
      <c r="F465" s="187"/>
      <c r="G465" s="290"/>
      <c r="H465" s="291" t="s">
        <v>755</v>
      </c>
      <c r="I465" s="290"/>
      <c r="J465" s="300"/>
      <c r="K465" s="300"/>
      <c r="L465" s="300"/>
      <c r="M465" s="301"/>
    </row>
    <row r="466" spans="1:13" ht="15" customHeight="1">
      <c r="A466" s="288"/>
      <c r="B466" s="288"/>
      <c r="C466" s="288"/>
      <c r="D466" s="289"/>
      <c r="E466" s="289">
        <v>1</v>
      </c>
      <c r="F466" s="187"/>
      <c r="G466" s="290"/>
      <c r="H466" s="291"/>
      <c r="I466" s="291" t="s">
        <v>1449</v>
      </c>
      <c r="J466" s="292">
        <v>88587</v>
      </c>
      <c r="K466" s="292">
        <v>94542</v>
      </c>
      <c r="L466" s="292">
        <v>91429</v>
      </c>
      <c r="M466" s="155">
        <f>L466/K466*100</f>
        <v>96.70728353535995</v>
      </c>
    </row>
    <row r="467" spans="1:13" ht="15" customHeight="1">
      <c r="A467" s="288"/>
      <c r="B467" s="288"/>
      <c r="C467" s="288"/>
      <c r="D467" s="289"/>
      <c r="E467" s="289">
        <v>2</v>
      </c>
      <c r="F467" s="187"/>
      <c r="G467" s="290"/>
      <c r="H467" s="291"/>
      <c r="I467" s="291" t="s">
        <v>1450</v>
      </c>
      <c r="J467" s="292">
        <v>29747</v>
      </c>
      <c r="K467" s="292">
        <v>30598</v>
      </c>
      <c r="L467" s="292">
        <v>30327</v>
      </c>
      <c r="M467" s="155">
        <f>L467/K467*100</f>
        <v>99.11432119746388</v>
      </c>
    </row>
    <row r="468" spans="1:13" ht="15" customHeight="1">
      <c r="A468" s="288"/>
      <c r="B468" s="288"/>
      <c r="C468" s="288"/>
      <c r="D468" s="289"/>
      <c r="E468" s="289">
        <v>3</v>
      </c>
      <c r="F468" s="187"/>
      <c r="G468" s="290"/>
      <c r="H468" s="291"/>
      <c r="I468" s="291" t="s">
        <v>1451</v>
      </c>
      <c r="J468" s="292">
        <v>25863</v>
      </c>
      <c r="K468" s="292">
        <v>39219</v>
      </c>
      <c r="L468" s="292">
        <v>35858</v>
      </c>
      <c r="M468" s="155">
        <f>L468/K468*100</f>
        <v>91.4301741502843</v>
      </c>
    </row>
    <row r="469" spans="1:13" ht="15" customHeight="1">
      <c r="A469" s="288"/>
      <c r="B469" s="288"/>
      <c r="C469" s="288"/>
      <c r="D469" s="289">
        <v>2</v>
      </c>
      <c r="E469" s="289"/>
      <c r="F469" s="187"/>
      <c r="G469" s="290"/>
      <c r="H469" s="291" t="s">
        <v>757</v>
      </c>
      <c r="I469" s="291"/>
      <c r="J469" s="292"/>
      <c r="K469" s="292"/>
      <c r="L469" s="292"/>
      <c r="M469" s="293"/>
    </row>
    <row r="470" spans="1:13" ht="15" customHeight="1">
      <c r="A470" s="288"/>
      <c r="B470" s="288"/>
      <c r="C470" s="288"/>
      <c r="D470" s="289"/>
      <c r="E470" s="289">
        <v>1</v>
      </c>
      <c r="F470" s="187"/>
      <c r="G470" s="290"/>
      <c r="H470" s="291"/>
      <c r="I470" s="291" t="s">
        <v>12</v>
      </c>
      <c r="J470" s="292">
        <v>2250</v>
      </c>
      <c r="K470" s="292">
        <v>7782</v>
      </c>
      <c r="L470" s="292">
        <v>6794</v>
      </c>
      <c r="M470" s="155">
        <f>L470/K470*100</f>
        <v>87.30403495245437</v>
      </c>
    </row>
    <row r="471" spans="1:13" ht="15" customHeight="1">
      <c r="A471" s="288"/>
      <c r="B471" s="288"/>
      <c r="C471" s="288"/>
      <c r="D471" s="289"/>
      <c r="E471" s="289">
        <v>3</v>
      </c>
      <c r="F471" s="187"/>
      <c r="G471" s="290"/>
      <c r="H471" s="291"/>
      <c r="I471" s="291" t="s">
        <v>759</v>
      </c>
      <c r="J471" s="292"/>
      <c r="K471" s="292">
        <v>245</v>
      </c>
      <c r="L471" s="292"/>
      <c r="M471" s="155"/>
    </row>
    <row r="472" spans="1:13" ht="15" customHeight="1">
      <c r="A472" s="288"/>
      <c r="B472" s="288"/>
      <c r="C472" s="288"/>
      <c r="D472" s="289"/>
      <c r="E472" s="289"/>
      <c r="F472" s="187"/>
      <c r="G472" s="290"/>
      <c r="H472" s="291"/>
      <c r="I472" s="291"/>
      <c r="J472" s="297"/>
      <c r="K472" s="297"/>
      <c r="L472" s="297"/>
      <c r="M472" s="293"/>
    </row>
    <row r="473" spans="1:13" ht="15" customHeight="1">
      <c r="A473" s="288"/>
      <c r="B473" s="288"/>
      <c r="C473" s="288"/>
      <c r="D473" s="289"/>
      <c r="E473" s="289"/>
      <c r="F473" s="294" t="s">
        <v>76</v>
      </c>
      <c r="G473" s="294"/>
      <c r="H473" s="295"/>
      <c r="I473" s="294"/>
      <c r="J473" s="296">
        <f>SUM(J466:J472)</f>
        <v>146447</v>
      </c>
      <c r="K473" s="296">
        <f>SUM(K466:K472)</f>
        <v>172386</v>
      </c>
      <c r="L473" s="296">
        <f>SUM(L466:L472)</f>
        <v>164408</v>
      </c>
      <c r="M473" s="165">
        <f>L473/K473*100</f>
        <v>95.37201396865174</v>
      </c>
    </row>
    <row r="474" spans="1:13" ht="15" customHeight="1">
      <c r="A474" s="288"/>
      <c r="B474" s="288"/>
      <c r="C474" s="288"/>
      <c r="D474" s="289"/>
      <c r="E474" s="289"/>
      <c r="F474" s="302"/>
      <c r="G474" s="302"/>
      <c r="H474" s="303"/>
      <c r="I474" s="302"/>
      <c r="J474" s="300"/>
      <c r="K474" s="300"/>
      <c r="L474" s="300"/>
      <c r="M474" s="301"/>
    </row>
    <row r="475" spans="1:13" ht="15" customHeight="1">
      <c r="A475" s="288">
        <v>21</v>
      </c>
      <c r="B475" s="288"/>
      <c r="C475" s="288">
        <v>1</v>
      </c>
      <c r="D475" s="289"/>
      <c r="E475" s="289"/>
      <c r="F475" s="187" t="s">
        <v>88</v>
      </c>
      <c r="G475" s="290"/>
      <c r="H475" s="291"/>
      <c r="I475" s="291"/>
      <c r="J475" s="292"/>
      <c r="K475" s="292"/>
      <c r="L475" s="292"/>
      <c r="M475" s="293"/>
    </row>
    <row r="476" spans="1:13" ht="15" customHeight="1">
      <c r="A476" s="288"/>
      <c r="B476" s="288"/>
      <c r="C476" s="288"/>
      <c r="D476" s="289">
        <v>1</v>
      </c>
      <c r="E476" s="289"/>
      <c r="F476" s="187"/>
      <c r="G476" s="290"/>
      <c r="H476" s="291" t="s">
        <v>755</v>
      </c>
      <c r="I476" s="291"/>
      <c r="J476" s="292"/>
      <c r="K476" s="292"/>
      <c r="L476" s="292"/>
      <c r="M476" s="293"/>
    </row>
    <row r="477" spans="1:13" ht="15" customHeight="1">
      <c r="A477" s="288"/>
      <c r="B477" s="288"/>
      <c r="C477" s="288"/>
      <c r="D477" s="289"/>
      <c r="E477" s="289">
        <v>1</v>
      </c>
      <c r="F477" s="187"/>
      <c r="G477" s="290"/>
      <c r="H477" s="291"/>
      <c r="I477" s="291" t="s">
        <v>1449</v>
      </c>
      <c r="J477" s="292">
        <v>216564</v>
      </c>
      <c r="K477" s="292">
        <v>220648</v>
      </c>
      <c r="L477" s="292">
        <v>220648</v>
      </c>
      <c r="M477" s="155">
        <f>L477/K477*100</f>
        <v>100</v>
      </c>
    </row>
    <row r="478" spans="1:13" ht="15" customHeight="1">
      <c r="A478" s="288"/>
      <c r="B478" s="288"/>
      <c r="C478" s="288"/>
      <c r="D478" s="289"/>
      <c r="E478" s="289">
        <v>2</v>
      </c>
      <c r="F478" s="187"/>
      <c r="G478" s="290"/>
      <c r="H478" s="291"/>
      <c r="I478" s="291" t="s">
        <v>1450</v>
      </c>
      <c r="J478" s="292">
        <v>81280</v>
      </c>
      <c r="K478" s="292">
        <v>76294</v>
      </c>
      <c r="L478" s="292">
        <v>76294</v>
      </c>
      <c r="M478" s="155">
        <f>L478/K478*100</f>
        <v>100</v>
      </c>
    </row>
    <row r="479" spans="1:13" ht="15" customHeight="1">
      <c r="A479" s="288"/>
      <c r="B479" s="288"/>
      <c r="C479" s="288"/>
      <c r="D479" s="289"/>
      <c r="E479" s="289">
        <v>3</v>
      </c>
      <c r="F479" s="187"/>
      <c r="G479" s="290"/>
      <c r="H479" s="291"/>
      <c r="I479" s="291" t="s">
        <v>1451</v>
      </c>
      <c r="J479" s="292">
        <v>60685</v>
      </c>
      <c r="K479" s="292">
        <v>104460</v>
      </c>
      <c r="L479" s="292">
        <v>104460</v>
      </c>
      <c r="M479" s="155">
        <f>L479/K479*100</f>
        <v>100</v>
      </c>
    </row>
    <row r="480" spans="1:13" ht="15" customHeight="1">
      <c r="A480" s="288"/>
      <c r="B480" s="288"/>
      <c r="C480" s="288"/>
      <c r="D480" s="289"/>
      <c r="E480" s="289">
        <v>5</v>
      </c>
      <c r="F480" s="187"/>
      <c r="G480" s="290"/>
      <c r="H480" s="291"/>
      <c r="I480" s="291" t="s">
        <v>1452</v>
      </c>
      <c r="J480" s="292">
        <v>3795</v>
      </c>
      <c r="K480" s="292">
        <v>12030</v>
      </c>
      <c r="L480" s="292">
        <v>12030</v>
      </c>
      <c r="M480" s="155">
        <f>L480/K480*100</f>
        <v>100</v>
      </c>
    </row>
    <row r="481" spans="1:13" ht="15" customHeight="1">
      <c r="A481" s="288"/>
      <c r="B481" s="288"/>
      <c r="C481" s="288"/>
      <c r="D481" s="289">
        <v>2</v>
      </c>
      <c r="E481" s="289"/>
      <c r="F481" s="187"/>
      <c r="G481" s="290"/>
      <c r="H481" s="291" t="s">
        <v>757</v>
      </c>
      <c r="I481" s="291"/>
      <c r="J481" s="292"/>
      <c r="K481" s="292"/>
      <c r="L481" s="292"/>
      <c r="M481" s="293"/>
    </row>
    <row r="482" spans="1:13" ht="15" customHeight="1">
      <c r="A482" s="288"/>
      <c r="B482" s="288"/>
      <c r="C482" s="288"/>
      <c r="D482" s="289"/>
      <c r="E482" s="289">
        <v>1</v>
      </c>
      <c r="F482" s="187"/>
      <c r="G482" s="290"/>
      <c r="H482" s="291"/>
      <c r="I482" s="291" t="s">
        <v>12</v>
      </c>
      <c r="J482" s="292">
        <v>1000</v>
      </c>
      <c r="K482" s="292">
        <v>3358</v>
      </c>
      <c r="L482" s="292">
        <v>3358</v>
      </c>
      <c r="M482" s="155">
        <f>L482/K482*100</f>
        <v>100</v>
      </c>
    </row>
    <row r="483" spans="1:13" ht="15" customHeight="1">
      <c r="A483" s="288"/>
      <c r="B483" s="288"/>
      <c r="C483" s="288"/>
      <c r="D483" s="289"/>
      <c r="E483" s="289">
        <v>3</v>
      </c>
      <c r="F483" s="187"/>
      <c r="G483" s="290"/>
      <c r="H483" s="291"/>
      <c r="I483" s="291" t="s">
        <v>759</v>
      </c>
      <c r="J483" s="292"/>
      <c r="K483" s="292">
        <v>1521</v>
      </c>
      <c r="L483" s="292">
        <v>1521</v>
      </c>
      <c r="M483" s="155">
        <f>L483/K483*100</f>
        <v>100</v>
      </c>
    </row>
    <row r="484" spans="1:13" ht="15" customHeight="1">
      <c r="A484" s="288"/>
      <c r="B484" s="288"/>
      <c r="C484" s="288"/>
      <c r="D484" s="289"/>
      <c r="E484" s="289"/>
      <c r="F484" s="187"/>
      <c r="G484" s="290"/>
      <c r="H484" s="291"/>
      <c r="I484" s="291"/>
      <c r="J484" s="292"/>
      <c r="K484" s="292"/>
      <c r="L484" s="292"/>
      <c r="M484" s="293"/>
    </row>
    <row r="485" spans="1:13" ht="15" customHeight="1">
      <c r="A485" s="288"/>
      <c r="B485" s="288"/>
      <c r="C485" s="288"/>
      <c r="D485" s="289"/>
      <c r="E485" s="289"/>
      <c r="F485" s="294" t="s">
        <v>76</v>
      </c>
      <c r="G485" s="294"/>
      <c r="H485" s="295"/>
      <c r="I485" s="294"/>
      <c r="J485" s="296">
        <f>SUM(J475:J484)</f>
        <v>363324</v>
      </c>
      <c r="K485" s="296">
        <f>SUM(K475:K484)</f>
        <v>418311</v>
      </c>
      <c r="L485" s="296">
        <f>SUM(L475:L484)</f>
        <v>418311</v>
      </c>
      <c r="M485" s="165">
        <f>L485/K485*100</f>
        <v>100</v>
      </c>
    </row>
    <row r="486" spans="1:13" ht="15" customHeight="1">
      <c r="A486" s="288"/>
      <c r="B486" s="288"/>
      <c r="C486" s="288"/>
      <c r="D486" s="289"/>
      <c r="E486" s="289"/>
      <c r="F486" s="290"/>
      <c r="G486" s="290"/>
      <c r="H486" s="291"/>
      <c r="I486" s="291"/>
      <c r="J486" s="292"/>
      <c r="K486" s="292"/>
      <c r="L486" s="292"/>
      <c r="M486" s="293"/>
    </row>
    <row r="487" spans="1:13" ht="15" customHeight="1">
      <c r="A487" s="288">
        <v>22</v>
      </c>
      <c r="B487" s="288"/>
      <c r="C487" s="288">
        <v>1</v>
      </c>
      <c r="D487" s="289"/>
      <c r="E487" s="289"/>
      <c r="F487" s="187" t="s">
        <v>1482</v>
      </c>
      <c r="G487" s="290"/>
      <c r="H487" s="291"/>
      <c r="I487" s="291"/>
      <c r="J487" s="292"/>
      <c r="K487" s="292"/>
      <c r="L487" s="292"/>
      <c r="M487" s="293"/>
    </row>
    <row r="488" spans="1:13" ht="15" customHeight="1">
      <c r="A488" s="288"/>
      <c r="B488" s="288"/>
      <c r="C488" s="288"/>
      <c r="D488" s="289">
        <v>1</v>
      </c>
      <c r="E488" s="289"/>
      <c r="F488" s="187"/>
      <c r="G488" s="290"/>
      <c r="H488" s="291" t="s">
        <v>755</v>
      </c>
      <c r="I488" s="291"/>
      <c r="J488" s="292"/>
      <c r="K488" s="292"/>
      <c r="L488" s="292"/>
      <c r="M488" s="293"/>
    </row>
    <row r="489" spans="1:13" ht="15" customHeight="1">
      <c r="A489" s="288"/>
      <c r="B489" s="288"/>
      <c r="C489" s="288"/>
      <c r="D489" s="289"/>
      <c r="E489" s="289">
        <v>1</v>
      </c>
      <c r="F489" s="187"/>
      <c r="G489" s="290"/>
      <c r="H489" s="291"/>
      <c r="I489" s="291" t="s">
        <v>1449</v>
      </c>
      <c r="J489" s="292">
        <v>164090</v>
      </c>
      <c r="K489" s="292">
        <v>168473</v>
      </c>
      <c r="L489" s="292">
        <v>164639</v>
      </c>
      <c r="M489" s="155">
        <f>L489/K489*100</f>
        <v>97.72426442219228</v>
      </c>
    </row>
    <row r="490" spans="1:13" ht="15" customHeight="1">
      <c r="A490" s="288"/>
      <c r="B490" s="288"/>
      <c r="C490" s="288"/>
      <c r="D490" s="289"/>
      <c r="E490" s="289">
        <v>2</v>
      </c>
      <c r="F490" s="187"/>
      <c r="G490" s="290"/>
      <c r="H490" s="291"/>
      <c r="I490" s="291" t="s">
        <v>1450</v>
      </c>
      <c r="J490" s="292">
        <v>55887</v>
      </c>
      <c r="K490" s="292">
        <v>57777</v>
      </c>
      <c r="L490" s="292">
        <v>56141</v>
      </c>
      <c r="M490" s="155">
        <f>L490/K490*100</f>
        <v>97.16842342108451</v>
      </c>
    </row>
    <row r="491" spans="1:13" ht="15" customHeight="1">
      <c r="A491" s="288"/>
      <c r="B491" s="288"/>
      <c r="C491" s="288"/>
      <c r="D491" s="289"/>
      <c r="E491" s="289">
        <v>3</v>
      </c>
      <c r="F491" s="187"/>
      <c r="G491" s="290"/>
      <c r="H491" s="291"/>
      <c r="I491" s="291" t="s">
        <v>1451</v>
      </c>
      <c r="J491" s="292">
        <v>90308</v>
      </c>
      <c r="K491" s="292">
        <v>99245</v>
      </c>
      <c r="L491" s="292">
        <v>90469</v>
      </c>
      <c r="M491" s="155">
        <f>L491/K491*100</f>
        <v>91.1572371404101</v>
      </c>
    </row>
    <row r="492" spans="1:13" ht="15" customHeight="1">
      <c r="A492" s="288"/>
      <c r="B492" s="288"/>
      <c r="C492" s="288"/>
      <c r="D492" s="289"/>
      <c r="E492" s="289">
        <v>4</v>
      </c>
      <c r="F492" s="187"/>
      <c r="G492" s="290"/>
      <c r="H492" s="291"/>
      <c r="I492" s="291" t="s">
        <v>756</v>
      </c>
      <c r="J492" s="292">
        <v>450</v>
      </c>
      <c r="K492" s="292">
        <v>450</v>
      </c>
      <c r="L492" s="292">
        <v>450</v>
      </c>
      <c r="M492" s="155">
        <f>L492/K492*100</f>
        <v>100</v>
      </c>
    </row>
    <row r="493" spans="1:13" ht="15" customHeight="1">
      <c r="A493" s="288"/>
      <c r="B493" s="288"/>
      <c r="C493" s="288"/>
      <c r="D493" s="289">
        <v>2</v>
      </c>
      <c r="E493" s="289"/>
      <c r="F493" s="187"/>
      <c r="G493" s="290"/>
      <c r="H493" s="291" t="s">
        <v>757</v>
      </c>
      <c r="I493" s="291"/>
      <c r="J493" s="292"/>
      <c r="K493" s="292"/>
      <c r="L493" s="292"/>
      <c r="M493" s="293"/>
    </row>
    <row r="494" spans="1:13" ht="15" customHeight="1">
      <c r="A494" s="288"/>
      <c r="B494" s="288"/>
      <c r="C494" s="288"/>
      <c r="D494" s="289"/>
      <c r="E494" s="289">
        <v>1</v>
      </c>
      <c r="F494" s="187"/>
      <c r="G494" s="290"/>
      <c r="H494" s="291"/>
      <c r="I494" s="291" t="s">
        <v>12</v>
      </c>
      <c r="J494" s="292"/>
      <c r="K494" s="292">
        <v>8958</v>
      </c>
      <c r="L494" s="292">
        <v>8645</v>
      </c>
      <c r="M494" s="155">
        <f>L494/K494*100</f>
        <v>96.50591649921859</v>
      </c>
    </row>
    <row r="495" spans="1:13" ht="15" customHeight="1">
      <c r="A495" s="288"/>
      <c r="B495" s="288"/>
      <c r="C495" s="288"/>
      <c r="D495" s="289"/>
      <c r="E495" s="289"/>
      <c r="F495" s="187"/>
      <c r="G495" s="290"/>
      <c r="H495" s="291"/>
      <c r="I495" s="291"/>
      <c r="J495" s="292"/>
      <c r="K495" s="292"/>
      <c r="L495" s="292"/>
      <c r="M495" s="293"/>
    </row>
    <row r="496" spans="1:13" ht="15" customHeight="1">
      <c r="A496" s="288"/>
      <c r="B496" s="288"/>
      <c r="C496" s="288"/>
      <c r="D496" s="289"/>
      <c r="E496" s="289"/>
      <c r="F496" s="294" t="s">
        <v>76</v>
      </c>
      <c r="G496" s="294"/>
      <c r="H496" s="295"/>
      <c r="I496" s="294"/>
      <c r="J496" s="296">
        <f>SUM(J486:J495)</f>
        <v>310735</v>
      </c>
      <c r="K496" s="296">
        <f>SUM(K486:K495)</f>
        <v>334903</v>
      </c>
      <c r="L496" s="296">
        <f>SUM(L486:L495)</f>
        <v>320344</v>
      </c>
      <c r="M496" s="165">
        <f>L496/K496*100</f>
        <v>95.65277110088593</v>
      </c>
    </row>
    <row r="497" spans="1:13" ht="15" customHeight="1">
      <c r="A497" s="316"/>
      <c r="B497" s="288"/>
      <c r="C497" s="288"/>
      <c r="D497" s="289"/>
      <c r="E497" s="289"/>
      <c r="F497" s="290"/>
      <c r="G497" s="290"/>
      <c r="H497" s="291"/>
      <c r="I497" s="290"/>
      <c r="J497" s="300"/>
      <c r="K497" s="300"/>
      <c r="L497" s="300"/>
      <c r="M497" s="301"/>
    </row>
    <row r="498" spans="1:13" ht="15" customHeight="1">
      <c r="A498" s="288">
        <v>23</v>
      </c>
      <c r="B498" s="288"/>
      <c r="C498" s="288">
        <v>2</v>
      </c>
      <c r="D498" s="289"/>
      <c r="E498" s="289"/>
      <c r="F498" s="187" t="s">
        <v>1476</v>
      </c>
      <c r="G498" s="290"/>
      <c r="H498" s="291"/>
      <c r="I498" s="291"/>
      <c r="J498" s="292"/>
      <c r="K498" s="292"/>
      <c r="L498" s="292"/>
      <c r="M498" s="293"/>
    </row>
    <row r="499" spans="1:13" ht="15" customHeight="1">
      <c r="A499" s="288"/>
      <c r="B499" s="288"/>
      <c r="C499" s="288"/>
      <c r="D499" s="289">
        <v>1</v>
      </c>
      <c r="E499" s="289"/>
      <c r="F499" s="187"/>
      <c r="G499" s="290"/>
      <c r="H499" s="291" t="s">
        <v>755</v>
      </c>
      <c r="I499" s="291"/>
      <c r="J499" s="292"/>
      <c r="K499" s="292"/>
      <c r="L499" s="292"/>
      <c r="M499" s="293"/>
    </row>
    <row r="500" spans="1:13" ht="15" customHeight="1">
      <c r="A500" s="288"/>
      <c r="B500" s="288"/>
      <c r="C500" s="288"/>
      <c r="D500" s="289"/>
      <c r="E500" s="289">
        <v>1</v>
      </c>
      <c r="F500" s="187"/>
      <c r="G500" s="290"/>
      <c r="H500" s="291"/>
      <c r="I500" s="291" t="s">
        <v>1449</v>
      </c>
      <c r="J500" s="292">
        <v>46864</v>
      </c>
      <c r="K500" s="292">
        <v>48129</v>
      </c>
      <c r="L500" s="292">
        <v>47815</v>
      </c>
      <c r="M500" s="155">
        <f>L500/K500*100</f>
        <v>99.34758669409295</v>
      </c>
    </row>
    <row r="501" spans="1:13" ht="15" customHeight="1">
      <c r="A501" s="288"/>
      <c r="B501" s="288"/>
      <c r="C501" s="288"/>
      <c r="D501" s="289"/>
      <c r="E501" s="289">
        <v>2</v>
      </c>
      <c r="F501" s="187"/>
      <c r="G501" s="290"/>
      <c r="H501" s="291"/>
      <c r="I501" s="291" t="s">
        <v>1450</v>
      </c>
      <c r="J501" s="292">
        <v>16051</v>
      </c>
      <c r="K501" s="292">
        <v>16205</v>
      </c>
      <c r="L501" s="292">
        <v>16192</v>
      </c>
      <c r="M501" s="155">
        <f>L501/K501*100</f>
        <v>99.91977784634372</v>
      </c>
    </row>
    <row r="502" spans="1:13" ht="15" customHeight="1">
      <c r="A502" s="288"/>
      <c r="B502" s="288"/>
      <c r="C502" s="288"/>
      <c r="D502" s="289"/>
      <c r="E502" s="289">
        <v>3</v>
      </c>
      <c r="F502" s="187"/>
      <c r="G502" s="290"/>
      <c r="H502" s="291"/>
      <c r="I502" s="291" t="s">
        <v>1451</v>
      </c>
      <c r="J502" s="292">
        <v>22392</v>
      </c>
      <c r="K502" s="292">
        <v>24646</v>
      </c>
      <c r="L502" s="292">
        <v>24525</v>
      </c>
      <c r="M502" s="155">
        <f>L502/K502*100</f>
        <v>99.50904812139902</v>
      </c>
    </row>
    <row r="503" spans="1:13" ht="15" customHeight="1">
      <c r="A503" s="288"/>
      <c r="B503" s="288"/>
      <c r="C503" s="288"/>
      <c r="D503" s="289">
        <v>2</v>
      </c>
      <c r="E503" s="289"/>
      <c r="F503" s="187"/>
      <c r="G503" s="290"/>
      <c r="H503" s="291" t="s">
        <v>757</v>
      </c>
      <c r="I503" s="291"/>
      <c r="J503" s="292"/>
      <c r="K503" s="292"/>
      <c r="L503" s="292"/>
      <c r="M503" s="293"/>
    </row>
    <row r="504" spans="1:13" ht="15" customHeight="1">
      <c r="A504" s="288"/>
      <c r="B504" s="288"/>
      <c r="C504" s="288"/>
      <c r="D504" s="289"/>
      <c r="E504" s="289">
        <v>1</v>
      </c>
      <c r="F504" s="187"/>
      <c r="G504" s="290"/>
      <c r="H504" s="291"/>
      <c r="I504" s="291" t="s">
        <v>12</v>
      </c>
      <c r="J504" s="292">
        <v>2100</v>
      </c>
      <c r="K504" s="292">
        <v>4611</v>
      </c>
      <c r="L504" s="292">
        <v>3961</v>
      </c>
      <c r="M504" s="155">
        <f>L504/K504*100</f>
        <v>85.90327477770549</v>
      </c>
    </row>
    <row r="505" spans="1:13" ht="15" customHeight="1">
      <c r="A505" s="288"/>
      <c r="B505" s="288"/>
      <c r="C505" s="288"/>
      <c r="D505" s="289"/>
      <c r="E505" s="289">
        <v>2</v>
      </c>
      <c r="F505" s="187"/>
      <c r="G505" s="290"/>
      <c r="H505" s="291"/>
      <c r="I505" s="291" t="s">
        <v>758</v>
      </c>
      <c r="J505" s="292"/>
      <c r="K505" s="292">
        <v>612</v>
      </c>
      <c r="L505" s="292">
        <v>612</v>
      </c>
      <c r="M505" s="155">
        <f>L505/K505*100</f>
        <v>100</v>
      </c>
    </row>
    <row r="506" spans="1:13" ht="15" customHeight="1">
      <c r="A506" s="288"/>
      <c r="B506" s="288"/>
      <c r="C506" s="288"/>
      <c r="D506" s="289"/>
      <c r="E506" s="289"/>
      <c r="F506" s="187"/>
      <c r="G506" s="290"/>
      <c r="H506" s="291"/>
      <c r="I506" s="291"/>
      <c r="J506" s="292"/>
      <c r="K506" s="292"/>
      <c r="L506" s="292"/>
      <c r="M506" s="293"/>
    </row>
    <row r="507" spans="1:13" ht="15" customHeight="1">
      <c r="A507" s="288"/>
      <c r="B507" s="288"/>
      <c r="C507" s="288"/>
      <c r="D507" s="289"/>
      <c r="E507" s="289"/>
      <c r="F507" s="294" t="s">
        <v>76</v>
      </c>
      <c r="G507" s="294"/>
      <c r="H507" s="295"/>
      <c r="I507" s="294"/>
      <c r="J507" s="296">
        <f>SUM(J497:J506)</f>
        <v>87407</v>
      </c>
      <c r="K507" s="296">
        <f>SUM(K497:K506)</f>
        <v>94203</v>
      </c>
      <c r="L507" s="296">
        <f>SUM(L497:L506)</f>
        <v>93105</v>
      </c>
      <c r="M507" s="165">
        <f>L507/K507*100</f>
        <v>98.83443202445783</v>
      </c>
    </row>
    <row r="508" spans="1:13" ht="15" customHeight="1">
      <c r="A508" s="288"/>
      <c r="B508" s="288"/>
      <c r="C508" s="288"/>
      <c r="D508" s="289"/>
      <c r="E508" s="289"/>
      <c r="F508" s="187"/>
      <c r="G508" s="290"/>
      <c r="H508" s="291"/>
      <c r="I508" s="290"/>
      <c r="J508" s="300"/>
      <c r="K508" s="300"/>
      <c r="L508" s="300"/>
      <c r="M508" s="301"/>
    </row>
    <row r="509" spans="1:13" ht="15" customHeight="1">
      <c r="A509" s="288">
        <v>24</v>
      </c>
      <c r="B509" s="288"/>
      <c r="C509" s="288">
        <v>1</v>
      </c>
      <c r="D509" s="289"/>
      <c r="E509" s="289"/>
      <c r="F509" s="187" t="s">
        <v>1477</v>
      </c>
      <c r="G509" s="290"/>
      <c r="H509" s="291"/>
      <c r="I509" s="290"/>
      <c r="J509" s="300"/>
      <c r="K509" s="300"/>
      <c r="L509" s="300"/>
      <c r="M509" s="301"/>
    </row>
    <row r="510" spans="1:13" ht="15" customHeight="1">
      <c r="A510" s="288"/>
      <c r="B510" s="288"/>
      <c r="C510" s="288"/>
      <c r="D510" s="289">
        <v>1</v>
      </c>
      <c r="E510" s="289"/>
      <c r="F510" s="187"/>
      <c r="G510" s="290"/>
      <c r="H510" s="291" t="s">
        <v>755</v>
      </c>
      <c r="I510" s="291"/>
      <c r="J510" s="292"/>
      <c r="K510" s="292"/>
      <c r="L510" s="292"/>
      <c r="M510" s="293"/>
    </row>
    <row r="511" spans="1:13" ht="15" customHeight="1">
      <c r="A511" s="288"/>
      <c r="B511" s="288"/>
      <c r="C511" s="288"/>
      <c r="D511" s="289"/>
      <c r="E511" s="289">
        <v>1</v>
      </c>
      <c r="F511" s="187"/>
      <c r="G511" s="290"/>
      <c r="H511" s="291"/>
      <c r="I511" s="291" t="s">
        <v>1449</v>
      </c>
      <c r="J511" s="292">
        <v>225787</v>
      </c>
      <c r="K511" s="292">
        <v>223741</v>
      </c>
      <c r="L511" s="292">
        <v>221278</v>
      </c>
      <c r="M511" s="155">
        <f>L511/K511*100</f>
        <v>98.89917359804417</v>
      </c>
    </row>
    <row r="512" spans="1:13" ht="15" customHeight="1">
      <c r="A512" s="288"/>
      <c r="B512" s="288"/>
      <c r="C512" s="288"/>
      <c r="D512" s="289"/>
      <c r="E512" s="289">
        <v>2</v>
      </c>
      <c r="F512" s="187"/>
      <c r="G512" s="290"/>
      <c r="H512" s="291"/>
      <c r="I512" s="291" t="s">
        <v>1450</v>
      </c>
      <c r="J512" s="292">
        <v>76302</v>
      </c>
      <c r="K512" s="292">
        <v>72998</v>
      </c>
      <c r="L512" s="292">
        <v>72321</v>
      </c>
      <c r="M512" s="155">
        <f>L512/K512*100</f>
        <v>99.07257733088578</v>
      </c>
    </row>
    <row r="513" spans="1:13" ht="15" customHeight="1">
      <c r="A513" s="288"/>
      <c r="B513" s="288"/>
      <c r="C513" s="288"/>
      <c r="D513" s="289"/>
      <c r="E513" s="289">
        <v>3</v>
      </c>
      <c r="F513" s="187"/>
      <c r="G513" s="290"/>
      <c r="H513" s="291"/>
      <c r="I513" s="291" t="s">
        <v>1451</v>
      </c>
      <c r="J513" s="292">
        <v>32450</v>
      </c>
      <c r="K513" s="292">
        <v>47703</v>
      </c>
      <c r="L513" s="292">
        <v>44232</v>
      </c>
      <c r="M513" s="155">
        <f>L513/K513*100</f>
        <v>92.72372806741714</v>
      </c>
    </row>
    <row r="514" spans="1:13" ht="15" customHeight="1">
      <c r="A514" s="288"/>
      <c r="B514" s="288"/>
      <c r="C514" s="288"/>
      <c r="D514" s="289">
        <v>2</v>
      </c>
      <c r="E514" s="289"/>
      <c r="F514" s="187"/>
      <c r="G514" s="290"/>
      <c r="H514" s="291" t="s">
        <v>757</v>
      </c>
      <c r="I514" s="291"/>
      <c r="J514" s="292"/>
      <c r="K514" s="292"/>
      <c r="L514" s="292"/>
      <c r="M514" s="293"/>
    </row>
    <row r="515" spans="1:13" ht="15" customHeight="1">
      <c r="A515" s="288"/>
      <c r="B515" s="288"/>
      <c r="C515" s="288"/>
      <c r="D515" s="289"/>
      <c r="E515" s="289">
        <v>1</v>
      </c>
      <c r="F515" s="187"/>
      <c r="G515" s="290"/>
      <c r="H515" s="291"/>
      <c r="I515" s="291" t="s">
        <v>12</v>
      </c>
      <c r="J515" s="292">
        <v>1469</v>
      </c>
      <c r="K515" s="292">
        <v>31895</v>
      </c>
      <c r="L515" s="292">
        <v>18918</v>
      </c>
      <c r="M515" s="155">
        <f>L515/K515*100</f>
        <v>59.31337200188117</v>
      </c>
    </row>
    <row r="516" spans="1:13" ht="15" customHeight="1">
      <c r="A516" s="288"/>
      <c r="B516" s="288"/>
      <c r="C516" s="288"/>
      <c r="D516" s="289"/>
      <c r="E516" s="289">
        <v>2</v>
      </c>
      <c r="F516" s="187"/>
      <c r="G516" s="290"/>
      <c r="H516" s="291"/>
      <c r="I516" s="291" t="s">
        <v>758</v>
      </c>
      <c r="J516" s="292"/>
      <c r="K516" s="292">
        <v>2451</v>
      </c>
      <c r="L516" s="292">
        <v>2451</v>
      </c>
      <c r="M516" s="155">
        <f>L516/K516*100</f>
        <v>100</v>
      </c>
    </row>
    <row r="517" spans="1:13" ht="15" customHeight="1">
      <c r="A517" s="288"/>
      <c r="B517" s="288"/>
      <c r="C517" s="288"/>
      <c r="D517" s="289"/>
      <c r="E517" s="289"/>
      <c r="F517" s="187"/>
      <c r="G517" s="290"/>
      <c r="H517" s="291"/>
      <c r="I517" s="290"/>
      <c r="J517" s="300"/>
      <c r="K517" s="300"/>
      <c r="L517" s="300"/>
      <c r="M517" s="301"/>
    </row>
    <row r="518" spans="1:13" ht="15" customHeight="1">
      <c r="A518" s="288"/>
      <c r="B518" s="288"/>
      <c r="C518" s="288"/>
      <c r="D518" s="289"/>
      <c r="E518" s="289"/>
      <c r="F518" s="294" t="s">
        <v>76</v>
      </c>
      <c r="G518" s="294"/>
      <c r="H518" s="295"/>
      <c r="I518" s="294"/>
      <c r="J518" s="296">
        <f>SUM(J508:J517)</f>
        <v>336008</v>
      </c>
      <c r="K518" s="296">
        <f>SUM(K508:K517)</f>
        <v>378788</v>
      </c>
      <c r="L518" s="296">
        <f>SUM(L508:L517)</f>
        <v>359200</v>
      </c>
      <c r="M518" s="165">
        <f>L518/K518*100</f>
        <v>94.8287696547937</v>
      </c>
    </row>
    <row r="519" spans="1:13" ht="14.25" customHeight="1">
      <c r="A519" s="288"/>
      <c r="B519" s="288"/>
      <c r="C519" s="288"/>
      <c r="D519" s="289"/>
      <c r="E519" s="289"/>
      <c r="F519" s="302"/>
      <c r="G519" s="302"/>
      <c r="H519" s="303"/>
      <c r="I519" s="302"/>
      <c r="J519" s="300"/>
      <c r="K519" s="300"/>
      <c r="L519" s="300"/>
      <c r="M519" s="301"/>
    </row>
    <row r="520" spans="1:13" ht="14.25" customHeight="1">
      <c r="A520" s="288">
        <v>25</v>
      </c>
      <c r="B520" s="288"/>
      <c r="C520" s="288">
        <v>2</v>
      </c>
      <c r="D520" s="289"/>
      <c r="E520" s="289"/>
      <c r="F520" s="187" t="s">
        <v>6</v>
      </c>
      <c r="G520" s="290"/>
      <c r="H520" s="291"/>
      <c r="I520" s="291"/>
      <c r="J520" s="292"/>
      <c r="K520" s="292"/>
      <c r="L520" s="292"/>
      <c r="M520" s="293"/>
    </row>
    <row r="521" spans="1:13" ht="14.25" customHeight="1">
      <c r="A521" s="288"/>
      <c r="B521" s="288"/>
      <c r="C521" s="288"/>
      <c r="D521" s="289">
        <v>1</v>
      </c>
      <c r="E521" s="289"/>
      <c r="F521" s="187"/>
      <c r="G521" s="290"/>
      <c r="H521" s="291" t="s">
        <v>755</v>
      </c>
      <c r="I521" s="291"/>
      <c r="J521" s="292"/>
      <c r="K521" s="292"/>
      <c r="L521" s="292"/>
      <c r="M521" s="293"/>
    </row>
    <row r="522" spans="1:13" ht="14.25" customHeight="1">
      <c r="A522" s="288"/>
      <c r="B522" s="288"/>
      <c r="C522" s="288"/>
      <c r="D522" s="289"/>
      <c r="E522" s="289">
        <v>1</v>
      </c>
      <c r="F522" s="187"/>
      <c r="G522" s="290"/>
      <c r="H522" s="291"/>
      <c r="I522" s="291" t="s">
        <v>1449</v>
      </c>
      <c r="J522" s="292">
        <v>9638</v>
      </c>
      <c r="K522" s="292">
        <v>10285</v>
      </c>
      <c r="L522" s="292">
        <v>8377</v>
      </c>
      <c r="M522" s="155">
        <f>L522/K522*100</f>
        <v>81.4487117160914</v>
      </c>
    </row>
    <row r="523" spans="1:13" ht="14.25" customHeight="1">
      <c r="A523" s="288"/>
      <c r="B523" s="288"/>
      <c r="C523" s="288"/>
      <c r="D523" s="289"/>
      <c r="E523" s="289">
        <v>2</v>
      </c>
      <c r="F523" s="187"/>
      <c r="G523" s="290"/>
      <c r="H523" s="291"/>
      <c r="I523" s="291" t="s">
        <v>1450</v>
      </c>
      <c r="J523" s="292">
        <v>3329</v>
      </c>
      <c r="K523" s="292">
        <v>3383</v>
      </c>
      <c r="L523" s="292">
        <v>2806</v>
      </c>
      <c r="M523" s="155">
        <f>L523/K523*100</f>
        <v>82.94413242684008</v>
      </c>
    </row>
    <row r="524" spans="1:13" ht="14.25" customHeight="1">
      <c r="A524" s="288"/>
      <c r="B524" s="288"/>
      <c r="C524" s="288"/>
      <c r="D524" s="289"/>
      <c r="E524" s="289">
        <v>3</v>
      </c>
      <c r="F524" s="187"/>
      <c r="G524" s="290"/>
      <c r="H524" s="291"/>
      <c r="I524" s="291" t="s">
        <v>1451</v>
      </c>
      <c r="J524" s="292">
        <v>11933</v>
      </c>
      <c r="K524" s="292">
        <v>13375</v>
      </c>
      <c r="L524" s="292">
        <v>13243</v>
      </c>
      <c r="M524" s="155">
        <f>L524/K524*100</f>
        <v>99.01308411214953</v>
      </c>
    </row>
    <row r="525" spans="1:13" ht="14.25" customHeight="1">
      <c r="A525" s="288"/>
      <c r="B525" s="288"/>
      <c r="C525" s="288"/>
      <c r="D525" s="289"/>
      <c r="E525" s="289">
        <v>5</v>
      </c>
      <c r="F525" s="187"/>
      <c r="G525" s="290"/>
      <c r="H525" s="291"/>
      <c r="I525" s="291" t="s">
        <v>1452</v>
      </c>
      <c r="J525" s="292"/>
      <c r="K525" s="292"/>
      <c r="L525" s="292"/>
      <c r="M525" s="293"/>
    </row>
    <row r="526" spans="1:13" ht="15" customHeight="1">
      <c r="A526" s="288"/>
      <c r="B526" s="288"/>
      <c r="C526" s="288"/>
      <c r="D526" s="289">
        <v>2</v>
      </c>
      <c r="E526" s="289"/>
      <c r="F526" s="187"/>
      <c r="G526" s="290"/>
      <c r="H526" s="291" t="s">
        <v>757</v>
      </c>
      <c r="I526" s="291"/>
      <c r="J526" s="292"/>
      <c r="K526" s="292"/>
      <c r="L526" s="292"/>
      <c r="M526" s="293"/>
    </row>
    <row r="527" spans="1:13" ht="15" customHeight="1">
      <c r="A527" s="288"/>
      <c r="B527" s="288"/>
      <c r="C527" s="288"/>
      <c r="D527" s="289"/>
      <c r="E527" s="289">
        <v>1</v>
      </c>
      <c r="F527" s="187"/>
      <c r="G527" s="290"/>
      <c r="H527" s="291"/>
      <c r="I527" s="291" t="s">
        <v>12</v>
      </c>
      <c r="J527" s="292"/>
      <c r="K527" s="292">
        <v>2374</v>
      </c>
      <c r="L527" s="292">
        <v>2377</v>
      </c>
      <c r="M527" s="155">
        <f>L527/K527*100</f>
        <v>100.12636899747262</v>
      </c>
    </row>
    <row r="528" spans="1:13" ht="15" customHeight="1">
      <c r="A528" s="288"/>
      <c r="B528" s="288"/>
      <c r="C528" s="288"/>
      <c r="D528" s="289"/>
      <c r="E528" s="289">
        <v>2</v>
      </c>
      <c r="F528" s="187"/>
      <c r="G528" s="290"/>
      <c r="H528" s="291"/>
      <c r="I528" s="291" t="s">
        <v>758</v>
      </c>
      <c r="J528" s="292"/>
      <c r="K528" s="292">
        <v>300</v>
      </c>
      <c r="L528" s="292"/>
      <c r="M528" s="155"/>
    </row>
    <row r="529" spans="1:13" ht="15" customHeight="1">
      <c r="A529" s="288"/>
      <c r="B529" s="288"/>
      <c r="C529" s="288"/>
      <c r="D529" s="289"/>
      <c r="E529" s="289"/>
      <c r="F529" s="187"/>
      <c r="G529" s="290"/>
      <c r="H529" s="291"/>
      <c r="I529" s="291"/>
      <c r="J529" s="292"/>
      <c r="K529" s="292"/>
      <c r="L529" s="292"/>
      <c r="M529" s="293"/>
    </row>
    <row r="530" spans="1:13" ht="15" customHeight="1">
      <c r="A530" s="288"/>
      <c r="B530" s="288"/>
      <c r="C530" s="288"/>
      <c r="D530" s="289"/>
      <c r="E530" s="289"/>
      <c r="F530" s="294" t="s">
        <v>76</v>
      </c>
      <c r="G530" s="294"/>
      <c r="H530" s="295"/>
      <c r="I530" s="294"/>
      <c r="J530" s="296">
        <f>SUM(J522:J529)</f>
        <v>24900</v>
      </c>
      <c r="K530" s="296">
        <f>SUM(K522:K529)</f>
        <v>29717</v>
      </c>
      <c r="L530" s="296">
        <f>SUM(L522:L529)</f>
        <v>26803</v>
      </c>
      <c r="M530" s="165">
        <f>L530/K530*100</f>
        <v>90.19416495608574</v>
      </c>
    </row>
    <row r="531" spans="1:13" ht="15" customHeight="1">
      <c r="A531" s="288"/>
      <c r="B531" s="288"/>
      <c r="C531" s="288"/>
      <c r="D531" s="289"/>
      <c r="E531" s="289"/>
      <c r="F531" s="302"/>
      <c r="G531" s="302"/>
      <c r="H531" s="303"/>
      <c r="I531" s="302"/>
      <c r="J531" s="300"/>
      <c r="K531" s="300"/>
      <c r="L531" s="300"/>
      <c r="M531" s="301"/>
    </row>
    <row r="532" spans="1:13" ht="15" customHeight="1">
      <c r="A532" s="288">
        <v>26</v>
      </c>
      <c r="B532" s="288"/>
      <c r="C532" s="288">
        <v>2</v>
      </c>
      <c r="D532" s="289"/>
      <c r="E532" s="289"/>
      <c r="F532" s="187" t="s">
        <v>1490</v>
      </c>
      <c r="G532" s="290"/>
      <c r="H532" s="291"/>
      <c r="I532" s="291"/>
      <c r="J532" s="292"/>
      <c r="K532" s="292"/>
      <c r="L532" s="292"/>
      <c r="M532" s="293"/>
    </row>
    <row r="533" spans="1:13" ht="15" customHeight="1">
      <c r="A533" s="288"/>
      <c r="B533" s="288"/>
      <c r="C533" s="288"/>
      <c r="D533" s="289">
        <v>1</v>
      </c>
      <c r="E533" s="289"/>
      <c r="F533" s="187"/>
      <c r="G533" s="290"/>
      <c r="H533" s="291" t="s">
        <v>755</v>
      </c>
      <c r="I533" s="291"/>
      <c r="J533" s="292"/>
      <c r="K533" s="292"/>
      <c r="L533" s="292"/>
      <c r="M533" s="293"/>
    </row>
    <row r="534" spans="1:13" ht="15" customHeight="1">
      <c r="A534" s="288"/>
      <c r="B534" s="288"/>
      <c r="C534" s="288"/>
      <c r="D534" s="289"/>
      <c r="E534" s="289">
        <v>1</v>
      </c>
      <c r="F534" s="187"/>
      <c r="G534" s="290"/>
      <c r="H534" s="291"/>
      <c r="I534" s="291" t="s">
        <v>1449</v>
      </c>
      <c r="J534" s="292">
        <v>6148</v>
      </c>
      <c r="K534" s="292">
        <v>7688</v>
      </c>
      <c r="L534" s="292">
        <v>7248</v>
      </c>
      <c r="M534" s="155">
        <f>L534/K534*100</f>
        <v>94.27679500520291</v>
      </c>
    </row>
    <row r="535" spans="1:13" ht="15" customHeight="1">
      <c r="A535" s="288"/>
      <c r="B535" s="288"/>
      <c r="C535" s="288"/>
      <c r="D535" s="289"/>
      <c r="E535" s="289">
        <v>2</v>
      </c>
      <c r="F535" s="187"/>
      <c r="G535" s="290"/>
      <c r="H535" s="291"/>
      <c r="I535" s="291" t="s">
        <v>1450</v>
      </c>
      <c r="J535" s="292">
        <v>1975</v>
      </c>
      <c r="K535" s="292">
        <v>2454</v>
      </c>
      <c r="L535" s="292">
        <v>2331</v>
      </c>
      <c r="M535" s="155">
        <f>L535/K535*100</f>
        <v>94.9877750611247</v>
      </c>
    </row>
    <row r="536" spans="1:13" ht="15" customHeight="1">
      <c r="A536" s="288"/>
      <c r="B536" s="288"/>
      <c r="C536" s="288"/>
      <c r="D536" s="289"/>
      <c r="E536" s="289">
        <v>3</v>
      </c>
      <c r="F536" s="187"/>
      <c r="G536" s="290"/>
      <c r="H536" s="291"/>
      <c r="I536" s="291" t="s">
        <v>1451</v>
      </c>
      <c r="J536" s="292">
        <v>4383</v>
      </c>
      <c r="K536" s="292">
        <v>8507</v>
      </c>
      <c r="L536" s="292">
        <v>5721</v>
      </c>
      <c r="M536" s="155">
        <f>L536/K536*100</f>
        <v>67.25049958857412</v>
      </c>
    </row>
    <row r="537" spans="1:13" ht="15" customHeight="1">
      <c r="A537" s="288"/>
      <c r="B537" s="288"/>
      <c r="C537" s="288"/>
      <c r="D537" s="289"/>
      <c r="E537" s="289">
        <v>5</v>
      </c>
      <c r="F537" s="187"/>
      <c r="G537" s="290"/>
      <c r="H537" s="291"/>
      <c r="I537" s="291" t="s">
        <v>1452</v>
      </c>
      <c r="J537" s="292">
        <v>1200</v>
      </c>
      <c r="K537" s="292">
        <v>1200</v>
      </c>
      <c r="L537" s="292">
        <v>1105</v>
      </c>
      <c r="M537" s="155">
        <f>L537/K537*100</f>
        <v>92.08333333333333</v>
      </c>
    </row>
    <row r="538" spans="1:13" ht="15" customHeight="1">
      <c r="A538" s="288"/>
      <c r="B538" s="288"/>
      <c r="C538" s="288"/>
      <c r="D538" s="289">
        <v>2</v>
      </c>
      <c r="E538" s="289"/>
      <c r="F538" s="187"/>
      <c r="G538" s="290"/>
      <c r="H538" s="291" t="s">
        <v>757</v>
      </c>
      <c r="I538" s="291"/>
      <c r="J538" s="292"/>
      <c r="K538" s="292"/>
      <c r="L538" s="292"/>
      <c r="M538" s="293"/>
    </row>
    <row r="539" spans="1:13" ht="15" customHeight="1">
      <c r="A539" s="288"/>
      <c r="B539" s="288"/>
      <c r="C539" s="288"/>
      <c r="D539" s="289"/>
      <c r="E539" s="289">
        <v>1</v>
      </c>
      <c r="F539" s="187"/>
      <c r="G539" s="290"/>
      <c r="H539" s="291"/>
      <c r="I539" s="291" t="s">
        <v>12</v>
      </c>
      <c r="J539" s="292">
        <v>8560</v>
      </c>
      <c r="K539" s="292">
        <v>20609</v>
      </c>
      <c r="L539" s="292">
        <v>16401</v>
      </c>
      <c r="M539" s="155">
        <f>L539/K539*100</f>
        <v>79.58173613469843</v>
      </c>
    </row>
    <row r="540" spans="1:13" ht="15" customHeight="1">
      <c r="A540" s="288"/>
      <c r="B540" s="288"/>
      <c r="C540" s="288"/>
      <c r="D540" s="289"/>
      <c r="E540" s="289"/>
      <c r="F540" s="187"/>
      <c r="G540" s="290"/>
      <c r="H540" s="291"/>
      <c r="I540" s="291"/>
      <c r="J540" s="292"/>
      <c r="K540" s="292"/>
      <c r="L540" s="292"/>
      <c r="M540" s="293"/>
    </row>
    <row r="541" spans="1:13" ht="15" customHeight="1">
      <c r="A541" s="288"/>
      <c r="B541" s="288"/>
      <c r="C541" s="288"/>
      <c r="D541" s="289"/>
      <c r="E541" s="289"/>
      <c r="F541" s="294" t="s">
        <v>76</v>
      </c>
      <c r="G541" s="294"/>
      <c r="H541" s="295"/>
      <c r="I541" s="294"/>
      <c r="J541" s="296">
        <f>SUM(J534:J540)</f>
        <v>22266</v>
      </c>
      <c r="K541" s="296">
        <f>SUM(K534:K540)</f>
        <v>40458</v>
      </c>
      <c r="L541" s="296">
        <f>SUM(L534:L540)</f>
        <v>32806</v>
      </c>
      <c r="M541" s="165">
        <f>L541/K541*100</f>
        <v>81.08655890058827</v>
      </c>
    </row>
    <row r="542" spans="1:13" ht="14.25" customHeight="1" thickBot="1">
      <c r="A542" s="298"/>
      <c r="B542" s="298"/>
      <c r="C542" s="298"/>
      <c r="D542" s="299"/>
      <c r="E542" s="299"/>
      <c r="F542" s="187"/>
      <c r="G542" s="290"/>
      <c r="H542" s="291"/>
      <c r="I542" s="291"/>
      <c r="J542" s="292"/>
      <c r="K542" s="292"/>
      <c r="L542" s="292"/>
      <c r="M542" s="292"/>
    </row>
    <row r="543" spans="1:13" ht="15.75" customHeight="1" thickBot="1">
      <c r="A543" s="317"/>
      <c r="B543" s="318"/>
      <c r="C543" s="318"/>
      <c r="D543" s="319"/>
      <c r="E543" s="319"/>
      <c r="F543" s="320" t="s">
        <v>91</v>
      </c>
      <c r="G543" s="320"/>
      <c r="H543" s="321"/>
      <c r="I543" s="320"/>
      <c r="J543" s="322">
        <f>SUM(J453:J541)/2+SUM(J91:J420)/2+SUM(J8:J65)/2</f>
        <v>6306409</v>
      </c>
      <c r="K543" s="322">
        <f>SUM(K442:K541)/2+SUM(K80:K237)/2+SUM(K8:K44)/2</f>
        <v>7128648</v>
      </c>
      <c r="L543" s="322">
        <f>SUM(L442:L541)/2+SUM(L80:L237)/2+SUM(L8:L44)/2</f>
        <v>6893064</v>
      </c>
      <c r="M543" s="323">
        <f>L543/K543*100</f>
        <v>96.69524992677432</v>
      </c>
    </row>
    <row r="544" spans="1:13" ht="13.5" customHeight="1">
      <c r="A544" s="324"/>
      <c r="B544" s="324"/>
      <c r="C544" s="324"/>
      <c r="D544" s="324"/>
      <c r="E544" s="324"/>
      <c r="F544" s="1"/>
      <c r="G544" s="1"/>
      <c r="H544" s="1"/>
      <c r="I544" s="1"/>
      <c r="J544" s="324"/>
      <c r="K544" s="283"/>
      <c r="L544" s="324"/>
      <c r="M544" s="284"/>
    </row>
    <row r="545" spans="1:13" ht="18" customHeight="1">
      <c r="A545" s="325"/>
      <c r="B545" s="325"/>
      <c r="C545" s="325"/>
      <c r="D545" s="326"/>
      <c r="E545" s="326"/>
      <c r="F545" s="327" t="s">
        <v>92</v>
      </c>
      <c r="G545" s="328"/>
      <c r="H545" s="329"/>
      <c r="I545" s="329"/>
      <c r="J545" s="330"/>
      <c r="K545" s="330"/>
      <c r="L545" s="330"/>
      <c r="M545" s="331"/>
    </row>
    <row r="546" spans="1:13" ht="15" customHeight="1">
      <c r="A546" s="325"/>
      <c r="B546" s="325"/>
      <c r="C546" s="325"/>
      <c r="D546" s="326"/>
      <c r="E546" s="326"/>
      <c r="F546" s="332"/>
      <c r="G546" s="333"/>
      <c r="H546" s="334"/>
      <c r="I546" s="334"/>
      <c r="J546" s="330"/>
      <c r="K546" s="330"/>
      <c r="L546" s="330"/>
      <c r="M546" s="331"/>
    </row>
    <row r="547" spans="1:13" ht="13.5" customHeight="1">
      <c r="A547" s="335">
        <v>1</v>
      </c>
      <c r="B547" s="335"/>
      <c r="C547" s="335"/>
      <c r="D547" s="336"/>
      <c r="E547" s="336"/>
      <c r="F547" s="337" t="s">
        <v>761</v>
      </c>
      <c r="G547" s="338"/>
      <c r="H547" s="339"/>
      <c r="I547" s="339"/>
      <c r="J547" s="340"/>
      <c r="K547" s="340"/>
      <c r="L547" s="340"/>
      <c r="M547" s="341"/>
    </row>
    <row r="548" spans="1:13" ht="13.5" customHeight="1">
      <c r="A548" s="335"/>
      <c r="B548" s="335">
        <v>1</v>
      </c>
      <c r="C548" s="335">
        <v>1</v>
      </c>
      <c r="D548" s="336"/>
      <c r="E548" s="336"/>
      <c r="F548" s="337"/>
      <c r="G548" s="342" t="s">
        <v>762</v>
      </c>
      <c r="H548" s="339"/>
      <c r="I548" s="339"/>
      <c r="J548" s="340"/>
      <c r="K548" s="340"/>
      <c r="L548" s="340"/>
      <c r="M548" s="341"/>
    </row>
    <row r="549" spans="1:13" ht="13.5" customHeight="1">
      <c r="A549" s="335"/>
      <c r="B549" s="335"/>
      <c r="C549" s="335"/>
      <c r="D549" s="336">
        <v>1</v>
      </c>
      <c r="E549" s="336"/>
      <c r="F549" s="337"/>
      <c r="G549" s="338"/>
      <c r="H549" s="339" t="s">
        <v>755</v>
      </c>
      <c r="I549" s="339"/>
      <c r="J549" s="340"/>
      <c r="K549" s="340"/>
      <c r="L549" s="340"/>
      <c r="M549" s="341"/>
    </row>
    <row r="550" spans="1:13" ht="13.5" customHeight="1">
      <c r="A550" s="335"/>
      <c r="B550" s="335"/>
      <c r="C550" s="335"/>
      <c r="D550" s="336"/>
      <c r="E550" s="336">
        <v>3</v>
      </c>
      <c r="F550" s="337"/>
      <c r="G550" s="338"/>
      <c r="H550" s="339"/>
      <c r="I550" s="339" t="s">
        <v>1451</v>
      </c>
      <c r="J550" s="340">
        <v>14100</v>
      </c>
      <c r="K550" s="340">
        <v>14100</v>
      </c>
      <c r="L550" s="340">
        <v>14100</v>
      </c>
      <c r="M550" s="155">
        <f>L550/K550*100</f>
        <v>100</v>
      </c>
    </row>
    <row r="551" spans="1:13" ht="13.5" customHeight="1">
      <c r="A551" s="335"/>
      <c r="B551" s="335"/>
      <c r="C551" s="335"/>
      <c r="D551" s="336"/>
      <c r="E551" s="336"/>
      <c r="F551" s="337"/>
      <c r="G551" s="338"/>
      <c r="H551" s="339"/>
      <c r="I551" s="339"/>
      <c r="J551" s="340"/>
      <c r="K551" s="340"/>
      <c r="L551" s="340"/>
      <c r="M551" s="341"/>
    </row>
    <row r="552" spans="1:13" ht="13.5" customHeight="1">
      <c r="A552" s="335"/>
      <c r="B552" s="335"/>
      <c r="C552" s="335"/>
      <c r="D552" s="336"/>
      <c r="E552" s="336"/>
      <c r="F552" s="310" t="s">
        <v>79</v>
      </c>
      <c r="G552" s="310"/>
      <c r="H552" s="311"/>
      <c r="I552" s="310"/>
      <c r="J552" s="343">
        <f>SUM(J544:J551)</f>
        <v>14100</v>
      </c>
      <c r="K552" s="343">
        <f>SUM(K544:K551)</f>
        <v>14100</v>
      </c>
      <c r="L552" s="343">
        <f>SUM(L544:L551)</f>
        <v>14100</v>
      </c>
      <c r="M552" s="305">
        <f>L552/K552*100</f>
        <v>100</v>
      </c>
    </row>
    <row r="553" spans="1:13" ht="13.5" customHeight="1">
      <c r="A553" s="335"/>
      <c r="B553" s="335"/>
      <c r="C553" s="335"/>
      <c r="D553" s="336"/>
      <c r="E553" s="336"/>
      <c r="F553" s="337"/>
      <c r="G553" s="338"/>
      <c r="H553" s="339"/>
      <c r="I553" s="338"/>
      <c r="J553" s="344"/>
      <c r="K553" s="344"/>
      <c r="L553" s="344"/>
      <c r="M553" s="345"/>
    </row>
    <row r="554" spans="1:13" ht="13.5" customHeight="1">
      <c r="A554" s="335"/>
      <c r="B554" s="335">
        <v>2</v>
      </c>
      <c r="C554" s="335">
        <v>1</v>
      </c>
      <c r="D554" s="336"/>
      <c r="E554" s="336"/>
      <c r="F554" s="337"/>
      <c r="G554" s="342" t="s">
        <v>763</v>
      </c>
      <c r="H554" s="339"/>
      <c r="I554" s="339"/>
      <c r="J554" s="340"/>
      <c r="K554" s="340"/>
      <c r="L554" s="340"/>
      <c r="M554" s="341"/>
    </row>
    <row r="555" spans="1:13" ht="13.5" customHeight="1">
      <c r="A555" s="335"/>
      <c r="B555" s="335"/>
      <c r="C555" s="335"/>
      <c r="D555" s="336">
        <v>1</v>
      </c>
      <c r="E555" s="336"/>
      <c r="F555" s="337"/>
      <c r="G555" s="338"/>
      <c r="H555" s="339" t="s">
        <v>755</v>
      </c>
      <c r="I555" s="339"/>
      <c r="J555" s="340"/>
      <c r="K555" s="340"/>
      <c r="L555" s="340"/>
      <c r="M555" s="341"/>
    </row>
    <row r="556" spans="1:13" ht="13.5" customHeight="1">
      <c r="A556" s="335"/>
      <c r="B556" s="335"/>
      <c r="C556" s="335"/>
      <c r="D556" s="336"/>
      <c r="E556" s="336">
        <v>3</v>
      </c>
      <c r="F556" s="337"/>
      <c r="G556" s="338"/>
      <c r="H556" s="339"/>
      <c r="I556" s="339" t="s">
        <v>1451</v>
      </c>
      <c r="J556" s="340">
        <v>3656</v>
      </c>
      <c r="K556" s="340">
        <v>3854</v>
      </c>
      <c r="L556" s="340">
        <v>3653</v>
      </c>
      <c r="M556" s="155">
        <f>L556/K556*100</f>
        <v>94.78463933575506</v>
      </c>
    </row>
    <row r="557" spans="1:13" ht="13.5" customHeight="1">
      <c r="A557" s="335"/>
      <c r="B557" s="335"/>
      <c r="C557" s="335"/>
      <c r="D557" s="336"/>
      <c r="E557" s="336"/>
      <c r="F557" s="337"/>
      <c r="G557" s="338"/>
      <c r="H557" s="339"/>
      <c r="I557" s="339"/>
      <c r="J557" s="340"/>
      <c r="K557" s="340"/>
      <c r="L557" s="340"/>
      <c r="M557" s="341"/>
    </row>
    <row r="558" spans="1:13" ht="13.5" customHeight="1">
      <c r="A558" s="335"/>
      <c r="B558" s="335"/>
      <c r="C558" s="335"/>
      <c r="D558" s="336"/>
      <c r="E558" s="336"/>
      <c r="F558" s="310" t="s">
        <v>79</v>
      </c>
      <c r="G558" s="310"/>
      <c r="H558" s="311"/>
      <c r="I558" s="310"/>
      <c r="J558" s="343">
        <f>SUM(J553:J557)</f>
        <v>3656</v>
      </c>
      <c r="K558" s="343">
        <f>SUM(K553:K557)</f>
        <v>3854</v>
      </c>
      <c r="L558" s="343">
        <f>SUM(L553:L557)</f>
        <v>3653</v>
      </c>
      <c r="M558" s="305">
        <f>L558/K558*100</f>
        <v>94.78463933575506</v>
      </c>
    </row>
    <row r="559" spans="1:13" ht="13.5" customHeight="1">
      <c r="A559" s="335"/>
      <c r="B559" s="335"/>
      <c r="C559" s="335"/>
      <c r="D559" s="336"/>
      <c r="E559" s="336"/>
      <c r="F559" s="337"/>
      <c r="G559" s="338"/>
      <c r="H559" s="339"/>
      <c r="I559" s="339"/>
      <c r="J559" s="340"/>
      <c r="K559" s="340"/>
      <c r="L559" s="340"/>
      <c r="M559" s="341"/>
    </row>
    <row r="560" spans="1:13" ht="13.5" customHeight="1">
      <c r="A560" s="335"/>
      <c r="B560" s="335">
        <v>3</v>
      </c>
      <c r="C560" s="335">
        <v>1</v>
      </c>
      <c r="D560" s="336"/>
      <c r="E560" s="336"/>
      <c r="F560" s="337"/>
      <c r="G560" s="342" t="s">
        <v>764</v>
      </c>
      <c r="H560" s="339"/>
      <c r="I560" s="339"/>
      <c r="J560" s="340"/>
      <c r="K560" s="340"/>
      <c r="L560" s="340"/>
      <c r="M560" s="341"/>
    </row>
    <row r="561" spans="1:13" ht="13.5" customHeight="1">
      <c r="A561" s="335"/>
      <c r="B561" s="335"/>
      <c r="C561" s="335"/>
      <c r="D561" s="336">
        <v>1</v>
      </c>
      <c r="E561" s="336"/>
      <c r="F561" s="337"/>
      <c r="G561" s="338"/>
      <c r="H561" s="339" t="s">
        <v>755</v>
      </c>
      <c r="I561" s="339"/>
      <c r="J561" s="340"/>
      <c r="K561" s="340"/>
      <c r="L561" s="340"/>
      <c r="M561" s="341"/>
    </row>
    <row r="562" spans="1:13" ht="13.5" customHeight="1">
      <c r="A562" s="335"/>
      <c r="B562" s="335"/>
      <c r="C562" s="335"/>
      <c r="D562" s="336"/>
      <c r="E562" s="336">
        <v>3</v>
      </c>
      <c r="F562" s="337"/>
      <c r="G562" s="338"/>
      <c r="H562" s="339"/>
      <c r="I562" s="339" t="s">
        <v>1451</v>
      </c>
      <c r="J562" s="340">
        <v>18681</v>
      </c>
      <c r="K562" s="340">
        <v>18681</v>
      </c>
      <c r="L562" s="340">
        <v>18681</v>
      </c>
      <c r="M562" s="155">
        <f>L562/K562*100</f>
        <v>100</v>
      </c>
    </row>
    <row r="563" spans="1:13" ht="13.5" customHeight="1">
      <c r="A563" s="335"/>
      <c r="B563" s="335"/>
      <c r="C563" s="335"/>
      <c r="D563" s="336"/>
      <c r="E563" s="336"/>
      <c r="F563" s="337"/>
      <c r="G563" s="338"/>
      <c r="H563" s="339"/>
      <c r="I563" s="339"/>
      <c r="J563" s="340"/>
      <c r="K563" s="340"/>
      <c r="L563" s="340"/>
      <c r="M563" s="341"/>
    </row>
    <row r="564" spans="1:13" ht="13.5" customHeight="1">
      <c r="A564" s="335"/>
      <c r="B564" s="335"/>
      <c r="C564" s="335"/>
      <c r="D564" s="336"/>
      <c r="E564" s="336"/>
      <c r="F564" s="310" t="s">
        <v>79</v>
      </c>
      <c r="G564" s="310"/>
      <c r="H564" s="311"/>
      <c r="I564" s="310"/>
      <c r="J564" s="343">
        <f>SUM(J559:J563)</f>
        <v>18681</v>
      </c>
      <c r="K564" s="343">
        <f>SUM(K559:K563)</f>
        <v>18681</v>
      </c>
      <c r="L564" s="343">
        <f>SUM(L559:L563)</f>
        <v>18681</v>
      </c>
      <c r="M564" s="305">
        <f>L564/K564*100</f>
        <v>100</v>
      </c>
    </row>
    <row r="565" spans="1:13" ht="13.5" customHeight="1">
      <c r="A565" s="335"/>
      <c r="B565" s="335"/>
      <c r="C565" s="335"/>
      <c r="D565" s="336"/>
      <c r="E565" s="336"/>
      <c r="F565" s="338"/>
      <c r="G565" s="338"/>
      <c r="H565" s="339"/>
      <c r="I565" s="338"/>
      <c r="J565" s="344"/>
      <c r="K565" s="344"/>
      <c r="L565" s="344"/>
      <c r="M565" s="345"/>
    </row>
    <row r="566" spans="1:13" ht="13.5" customHeight="1">
      <c r="A566" s="335"/>
      <c r="B566" s="335">
        <v>4</v>
      </c>
      <c r="C566" s="335">
        <v>1</v>
      </c>
      <c r="D566" s="336"/>
      <c r="E566" s="336"/>
      <c r="F566" s="337"/>
      <c r="G566" s="342" t="s">
        <v>765</v>
      </c>
      <c r="H566" s="339"/>
      <c r="I566" s="339"/>
      <c r="J566" s="340"/>
      <c r="K566" s="340"/>
      <c r="L566" s="340"/>
      <c r="M566" s="341"/>
    </row>
    <row r="567" spans="1:13" ht="13.5" customHeight="1">
      <c r="A567" s="335"/>
      <c r="B567" s="335"/>
      <c r="C567" s="335"/>
      <c r="D567" s="336">
        <v>1</v>
      </c>
      <c r="E567" s="336"/>
      <c r="F567" s="337"/>
      <c r="G567" s="338"/>
      <c r="H567" s="339" t="s">
        <v>755</v>
      </c>
      <c r="I567" s="339"/>
      <c r="J567" s="340"/>
      <c r="K567" s="340"/>
      <c r="L567" s="340"/>
      <c r="M567" s="341"/>
    </row>
    <row r="568" spans="1:13" ht="13.5" customHeight="1">
      <c r="A568" s="335"/>
      <c r="B568" s="335"/>
      <c r="C568" s="335"/>
      <c r="D568" s="336"/>
      <c r="E568" s="336">
        <v>3</v>
      </c>
      <c r="F568" s="337"/>
      <c r="G568" s="338"/>
      <c r="H568" s="339"/>
      <c r="I568" s="339" t="s">
        <v>1451</v>
      </c>
      <c r="J568" s="340">
        <v>8077</v>
      </c>
      <c r="K568" s="340">
        <v>8553</v>
      </c>
      <c r="L568" s="340">
        <v>8051</v>
      </c>
      <c r="M568" s="155">
        <f>L568/K568*100</f>
        <v>94.13071436922718</v>
      </c>
    </row>
    <row r="569" spans="1:13" ht="13.5" customHeight="1">
      <c r="A569" s="335"/>
      <c r="B569" s="335"/>
      <c r="C569" s="335"/>
      <c r="D569" s="336"/>
      <c r="E569" s="336"/>
      <c r="F569" s="337"/>
      <c r="G569" s="338"/>
      <c r="H569" s="339"/>
      <c r="I569" s="339"/>
      <c r="J569" s="340"/>
      <c r="K569" s="340"/>
      <c r="L569" s="340"/>
      <c r="M569" s="155"/>
    </row>
    <row r="570" spans="1:13" ht="13.5" customHeight="1">
      <c r="A570" s="335"/>
      <c r="B570" s="335"/>
      <c r="C570" s="335"/>
      <c r="D570" s="336"/>
      <c r="E570" s="336"/>
      <c r="F570" s="310" t="s">
        <v>79</v>
      </c>
      <c r="G570" s="310"/>
      <c r="H570" s="311"/>
      <c r="I570" s="310"/>
      <c r="J570" s="343">
        <f>SUM(J565:J569)</f>
        <v>8077</v>
      </c>
      <c r="K570" s="343">
        <f>SUM(K565:K569)</f>
        <v>8553</v>
      </c>
      <c r="L570" s="343">
        <f>SUM(L565:L569)</f>
        <v>8051</v>
      </c>
      <c r="M570" s="305">
        <f>L570/K570*100</f>
        <v>94.13071436922718</v>
      </c>
    </row>
    <row r="571" spans="1:13" ht="13.5" customHeight="1">
      <c r="A571" s="335"/>
      <c r="B571" s="335"/>
      <c r="C571" s="335"/>
      <c r="D571" s="336"/>
      <c r="E571" s="336"/>
      <c r="F571" s="337"/>
      <c r="G571" s="338"/>
      <c r="H571" s="339"/>
      <c r="I571" s="338"/>
      <c r="J571" s="344"/>
      <c r="K571" s="344"/>
      <c r="L571" s="344"/>
      <c r="M571" s="345"/>
    </row>
    <row r="572" spans="1:13" ht="13.5" customHeight="1">
      <c r="A572" s="335"/>
      <c r="B572" s="335">
        <v>5</v>
      </c>
      <c r="C572" s="335">
        <v>2</v>
      </c>
      <c r="D572" s="336"/>
      <c r="E572" s="336"/>
      <c r="F572" s="337"/>
      <c r="G572" s="342" t="s">
        <v>766</v>
      </c>
      <c r="H572" s="339"/>
      <c r="I572" s="339"/>
      <c r="J572" s="340"/>
      <c r="K572" s="340"/>
      <c r="L572" s="340"/>
      <c r="M572" s="341"/>
    </row>
    <row r="573" spans="1:13" ht="13.5" customHeight="1">
      <c r="A573" s="335"/>
      <c r="B573" s="335"/>
      <c r="C573" s="335"/>
      <c r="D573" s="336">
        <v>1</v>
      </c>
      <c r="E573" s="336"/>
      <c r="F573" s="337"/>
      <c r="G573" s="338"/>
      <c r="H573" s="339" t="s">
        <v>755</v>
      </c>
      <c r="I573" s="339"/>
      <c r="J573" s="340"/>
      <c r="K573" s="340"/>
      <c r="L573" s="340"/>
      <c r="M573" s="341"/>
    </row>
    <row r="574" spans="1:13" ht="13.5" customHeight="1">
      <c r="A574" s="335"/>
      <c r="B574" s="335"/>
      <c r="C574" s="335"/>
      <c r="D574" s="336"/>
      <c r="E574" s="336">
        <v>3</v>
      </c>
      <c r="F574" s="337"/>
      <c r="G574" s="338"/>
      <c r="H574" s="339"/>
      <c r="I574" s="339" t="s">
        <v>1451</v>
      </c>
      <c r="J574" s="340">
        <v>1073</v>
      </c>
      <c r="K574" s="340">
        <v>1073</v>
      </c>
      <c r="L574" s="340">
        <v>1073</v>
      </c>
      <c r="M574" s="155">
        <f>L574/K574*100</f>
        <v>100</v>
      </c>
    </row>
    <row r="575" spans="1:13" ht="13.5" customHeight="1">
      <c r="A575" s="335"/>
      <c r="B575" s="335"/>
      <c r="C575" s="335"/>
      <c r="D575" s="336"/>
      <c r="E575" s="336"/>
      <c r="F575" s="337"/>
      <c r="G575" s="338"/>
      <c r="H575" s="339"/>
      <c r="I575" s="339"/>
      <c r="J575" s="340"/>
      <c r="K575" s="340"/>
      <c r="L575" s="340"/>
      <c r="M575" s="341"/>
    </row>
    <row r="576" spans="1:13" ht="13.5" customHeight="1">
      <c r="A576" s="335"/>
      <c r="B576" s="335"/>
      <c r="C576" s="335"/>
      <c r="D576" s="336"/>
      <c r="E576" s="336"/>
      <c r="F576" s="310" t="s">
        <v>79</v>
      </c>
      <c r="G576" s="310"/>
      <c r="H576" s="311"/>
      <c r="I576" s="310"/>
      <c r="J576" s="343">
        <f>SUM(J571:J575)</f>
        <v>1073</v>
      </c>
      <c r="K576" s="343">
        <f>SUM(K571:K575)</f>
        <v>1073</v>
      </c>
      <c r="L576" s="343">
        <f>SUM(L571:L575)</f>
        <v>1073</v>
      </c>
      <c r="M576" s="305">
        <f>L576/K576*100</f>
        <v>100</v>
      </c>
    </row>
    <row r="577" spans="1:13" ht="15" customHeight="1">
      <c r="A577" s="335"/>
      <c r="B577" s="335"/>
      <c r="C577" s="335"/>
      <c r="D577" s="336"/>
      <c r="E577" s="336"/>
      <c r="F577" s="337"/>
      <c r="G577" s="338"/>
      <c r="H577" s="339"/>
      <c r="I577" s="339"/>
      <c r="J577" s="340"/>
      <c r="K577" s="340"/>
      <c r="L577" s="340"/>
      <c r="M577" s="341"/>
    </row>
    <row r="578" spans="1:13" ht="15" customHeight="1">
      <c r="A578" s="335"/>
      <c r="B578" s="335">
        <v>6</v>
      </c>
      <c r="C578" s="335">
        <v>1</v>
      </c>
      <c r="D578" s="336"/>
      <c r="E578" s="336"/>
      <c r="F578" s="337"/>
      <c r="G578" s="342" t="s">
        <v>767</v>
      </c>
      <c r="H578" s="339"/>
      <c r="I578" s="339"/>
      <c r="J578" s="340"/>
      <c r="K578" s="340"/>
      <c r="L578" s="340"/>
      <c r="M578" s="341"/>
    </row>
    <row r="579" spans="1:13" ht="15" customHeight="1">
      <c r="A579" s="335"/>
      <c r="B579" s="335"/>
      <c r="C579" s="335"/>
      <c r="D579" s="336">
        <v>1</v>
      </c>
      <c r="E579" s="336"/>
      <c r="F579" s="337"/>
      <c r="G579" s="338"/>
      <c r="H579" s="339" t="s">
        <v>755</v>
      </c>
      <c r="I579" s="339"/>
      <c r="J579" s="340"/>
      <c r="K579" s="340"/>
      <c r="L579" s="340"/>
      <c r="M579" s="341"/>
    </row>
    <row r="580" spans="1:13" ht="15" customHeight="1">
      <c r="A580" s="335"/>
      <c r="B580" s="335"/>
      <c r="C580" s="335"/>
      <c r="D580" s="336"/>
      <c r="E580" s="336">
        <v>3</v>
      </c>
      <c r="F580" s="337"/>
      <c r="G580" s="338"/>
      <c r="H580" s="339"/>
      <c r="I580" s="339" t="s">
        <v>1451</v>
      </c>
      <c r="J580" s="340">
        <v>3164</v>
      </c>
      <c r="K580" s="340">
        <v>3164</v>
      </c>
      <c r="L580" s="340">
        <v>3164</v>
      </c>
      <c r="M580" s="155">
        <f>L580/K580*100</f>
        <v>100</v>
      </c>
    </row>
    <row r="581" spans="1:13" ht="15" customHeight="1">
      <c r="A581" s="335"/>
      <c r="B581" s="335"/>
      <c r="C581" s="335"/>
      <c r="D581" s="336"/>
      <c r="E581" s="336"/>
      <c r="F581" s="337"/>
      <c r="G581" s="338"/>
      <c r="H581" s="339"/>
      <c r="I581" s="339"/>
      <c r="J581" s="340"/>
      <c r="K581" s="340"/>
      <c r="L581" s="340"/>
      <c r="M581" s="341"/>
    </row>
    <row r="582" spans="1:13" ht="15" customHeight="1">
      <c r="A582" s="335"/>
      <c r="B582" s="335"/>
      <c r="C582" s="335"/>
      <c r="D582" s="336"/>
      <c r="E582" s="336"/>
      <c r="F582" s="310" t="s">
        <v>79</v>
      </c>
      <c r="G582" s="310"/>
      <c r="H582" s="311"/>
      <c r="I582" s="310"/>
      <c r="J582" s="343">
        <f>SUM(J577:J581)</f>
        <v>3164</v>
      </c>
      <c r="K582" s="343">
        <f>SUM(K577:K581)</f>
        <v>3164</v>
      </c>
      <c r="L582" s="343">
        <f>SUM(L577:L581)</f>
        <v>3164</v>
      </c>
      <c r="M582" s="305">
        <f>L582/K582*100</f>
        <v>100</v>
      </c>
    </row>
    <row r="583" spans="1:13" ht="15" customHeight="1">
      <c r="A583" s="335"/>
      <c r="B583" s="335"/>
      <c r="C583" s="335"/>
      <c r="D583" s="336"/>
      <c r="E583" s="336"/>
      <c r="F583" s="337"/>
      <c r="G583" s="338"/>
      <c r="H583" s="339"/>
      <c r="I583" s="338"/>
      <c r="J583" s="344"/>
      <c r="K583" s="344"/>
      <c r="L583" s="344"/>
      <c r="M583" s="345"/>
    </row>
    <row r="584" spans="1:13" ht="15" customHeight="1">
      <c r="A584" s="335"/>
      <c r="B584" s="335">
        <v>7</v>
      </c>
      <c r="C584" s="335">
        <v>2</v>
      </c>
      <c r="D584" s="336"/>
      <c r="E584" s="336"/>
      <c r="F584" s="337"/>
      <c r="G584" s="342" t="s">
        <v>768</v>
      </c>
      <c r="H584" s="339"/>
      <c r="I584" s="339"/>
      <c r="J584" s="340"/>
      <c r="K584" s="340"/>
      <c r="L584" s="340"/>
      <c r="M584" s="341"/>
    </row>
    <row r="585" spans="1:13" ht="15" customHeight="1">
      <c r="A585" s="335"/>
      <c r="B585" s="335"/>
      <c r="C585" s="335"/>
      <c r="D585" s="336">
        <v>1</v>
      </c>
      <c r="E585" s="336"/>
      <c r="F585" s="337"/>
      <c r="G585" s="338"/>
      <c r="H585" s="339" t="s">
        <v>755</v>
      </c>
      <c r="I585" s="339"/>
      <c r="J585" s="340"/>
      <c r="K585" s="340"/>
      <c r="L585" s="340"/>
      <c r="M585" s="341"/>
    </row>
    <row r="586" spans="1:13" ht="15" customHeight="1">
      <c r="A586" s="335"/>
      <c r="B586" s="335"/>
      <c r="C586" s="335"/>
      <c r="D586" s="336"/>
      <c r="E586" s="336">
        <v>1</v>
      </c>
      <c r="F586" s="337"/>
      <c r="G586" s="338"/>
      <c r="H586" s="339"/>
      <c r="I586" s="339" t="s">
        <v>1449</v>
      </c>
      <c r="J586" s="340"/>
      <c r="K586" s="340">
        <v>55</v>
      </c>
      <c r="L586" s="340">
        <v>55</v>
      </c>
      <c r="M586" s="155">
        <f>L586/K586*100</f>
        <v>100</v>
      </c>
    </row>
    <row r="587" spans="1:13" ht="15" customHeight="1">
      <c r="A587" s="335"/>
      <c r="B587" s="335"/>
      <c r="C587" s="335"/>
      <c r="D587" s="336"/>
      <c r="E587" s="336">
        <v>3</v>
      </c>
      <c r="F587" s="337"/>
      <c r="G587" s="338"/>
      <c r="H587" s="339"/>
      <c r="I587" s="339" t="s">
        <v>1451</v>
      </c>
      <c r="J587" s="340">
        <v>200</v>
      </c>
      <c r="K587" s="340">
        <v>445</v>
      </c>
      <c r="L587" s="340">
        <v>379</v>
      </c>
      <c r="M587" s="155">
        <f>L587/K587*100</f>
        <v>85.1685393258427</v>
      </c>
    </row>
    <row r="588" spans="1:13" ht="15" customHeight="1">
      <c r="A588" s="335"/>
      <c r="B588" s="335"/>
      <c r="C588" s="335"/>
      <c r="D588" s="336"/>
      <c r="E588" s="336"/>
      <c r="F588" s="337"/>
      <c r="G588" s="338"/>
      <c r="H588" s="339"/>
      <c r="I588" s="339"/>
      <c r="J588" s="340"/>
      <c r="K588" s="340"/>
      <c r="L588" s="340"/>
      <c r="M588" s="341"/>
    </row>
    <row r="589" spans="1:13" ht="15" customHeight="1">
      <c r="A589" s="335"/>
      <c r="B589" s="335"/>
      <c r="C589" s="335"/>
      <c r="D589" s="336"/>
      <c r="E589" s="336"/>
      <c r="F589" s="310" t="s">
        <v>79</v>
      </c>
      <c r="G589" s="310"/>
      <c r="H589" s="311"/>
      <c r="I589" s="310"/>
      <c r="J589" s="343">
        <f>SUM(J583:J588)</f>
        <v>200</v>
      </c>
      <c r="K589" s="343">
        <f>SUM(K583:K588)</f>
        <v>500</v>
      </c>
      <c r="L589" s="343">
        <f>SUM(L583:L588)</f>
        <v>434</v>
      </c>
      <c r="M589" s="305">
        <f>L589/K589*100</f>
        <v>86.8</v>
      </c>
    </row>
    <row r="590" spans="1:13" ht="14.25" customHeight="1">
      <c r="A590" s="335"/>
      <c r="B590" s="335"/>
      <c r="C590" s="335"/>
      <c r="D590" s="336"/>
      <c r="E590" s="336"/>
      <c r="F590" s="302"/>
      <c r="G590" s="302"/>
      <c r="H590" s="303"/>
      <c r="I590" s="302"/>
      <c r="J590" s="344"/>
      <c r="K590" s="344"/>
      <c r="L590" s="344"/>
      <c r="M590" s="345"/>
    </row>
    <row r="591" spans="1:13" ht="14.25" customHeight="1">
      <c r="A591" s="335"/>
      <c r="B591" s="335">
        <v>8</v>
      </c>
      <c r="C591" s="335">
        <v>1</v>
      </c>
      <c r="D591" s="336"/>
      <c r="E591" s="336"/>
      <c r="F591" s="337"/>
      <c r="G591" s="342" t="s">
        <v>769</v>
      </c>
      <c r="H591" s="339"/>
      <c r="I591" s="339"/>
      <c r="J591" s="340"/>
      <c r="K591" s="340"/>
      <c r="L591" s="340"/>
      <c r="M591" s="341"/>
    </row>
    <row r="592" spans="1:13" ht="14.25" customHeight="1">
      <c r="A592" s="335"/>
      <c r="B592" s="335"/>
      <c r="C592" s="335"/>
      <c r="D592" s="336">
        <v>1</v>
      </c>
      <c r="E592" s="336"/>
      <c r="F592" s="337"/>
      <c r="G592" s="338"/>
      <c r="H592" s="339" t="s">
        <v>755</v>
      </c>
      <c r="I592" s="339"/>
      <c r="J592" s="340"/>
      <c r="K592" s="340"/>
      <c r="L592" s="340"/>
      <c r="M592" s="341"/>
    </row>
    <row r="593" spans="1:13" ht="14.25" customHeight="1">
      <c r="A593" s="335"/>
      <c r="B593" s="335"/>
      <c r="C593" s="335"/>
      <c r="D593" s="336"/>
      <c r="E593" s="336">
        <v>3</v>
      </c>
      <c r="F593" s="337"/>
      <c r="G593" s="338"/>
      <c r="H593" s="339"/>
      <c r="I593" s="339" t="s">
        <v>1451</v>
      </c>
      <c r="J593" s="340">
        <v>3924</v>
      </c>
      <c r="K593" s="340">
        <v>5874</v>
      </c>
      <c r="L593" s="340">
        <v>5735</v>
      </c>
      <c r="M593" s="155">
        <f>L593/K593*100</f>
        <v>97.63363976847123</v>
      </c>
    </row>
    <row r="594" spans="1:13" ht="14.25" customHeight="1">
      <c r="A594" s="335"/>
      <c r="B594" s="335"/>
      <c r="C594" s="335"/>
      <c r="D594" s="336"/>
      <c r="E594" s="336"/>
      <c r="F594" s="337"/>
      <c r="G594" s="338"/>
      <c r="H594" s="339"/>
      <c r="I594" s="339"/>
      <c r="J594" s="340"/>
      <c r="K594" s="340"/>
      <c r="L594" s="340"/>
      <c r="M594" s="341"/>
    </row>
    <row r="595" spans="1:13" ht="14.25" customHeight="1">
      <c r="A595" s="335"/>
      <c r="B595" s="335"/>
      <c r="C595" s="335"/>
      <c r="D595" s="336"/>
      <c r="E595" s="336"/>
      <c r="F595" s="310" t="s">
        <v>79</v>
      </c>
      <c r="G595" s="310"/>
      <c r="H595" s="311"/>
      <c r="I595" s="310"/>
      <c r="J595" s="343">
        <f>SUM(J590:J594)</f>
        <v>3924</v>
      </c>
      <c r="K595" s="343">
        <f>SUM(K590:K594)</f>
        <v>5874</v>
      </c>
      <c r="L595" s="343">
        <f>SUM(L590:L594)</f>
        <v>5735</v>
      </c>
      <c r="M595" s="305">
        <f>L595/K595*100</f>
        <v>97.63363976847123</v>
      </c>
    </row>
    <row r="596" spans="1:13" ht="14.25" customHeight="1">
      <c r="A596" s="335"/>
      <c r="B596" s="335"/>
      <c r="C596" s="335"/>
      <c r="D596" s="336"/>
      <c r="E596" s="336"/>
      <c r="F596" s="337"/>
      <c r="G596" s="338"/>
      <c r="H596" s="339"/>
      <c r="I596" s="338"/>
      <c r="J596" s="344"/>
      <c r="K596" s="344"/>
      <c r="L596" s="344"/>
      <c r="M596" s="345"/>
    </row>
    <row r="597" spans="1:13" ht="14.25" customHeight="1">
      <c r="A597" s="335"/>
      <c r="B597" s="335">
        <v>9</v>
      </c>
      <c r="C597" s="335">
        <v>1</v>
      </c>
      <c r="D597" s="336"/>
      <c r="E597" s="336"/>
      <c r="F597" s="337"/>
      <c r="G597" s="342" t="s">
        <v>770</v>
      </c>
      <c r="H597" s="339"/>
      <c r="I597" s="339"/>
      <c r="J597" s="340"/>
      <c r="K597" s="340"/>
      <c r="L597" s="340"/>
      <c r="M597" s="341"/>
    </row>
    <row r="598" spans="1:13" ht="14.25" customHeight="1">
      <c r="A598" s="335"/>
      <c r="B598" s="335"/>
      <c r="C598" s="335"/>
      <c r="D598" s="336">
        <v>1</v>
      </c>
      <c r="E598" s="336"/>
      <c r="F598" s="337"/>
      <c r="G598" s="338"/>
      <c r="H598" s="339" t="s">
        <v>755</v>
      </c>
      <c r="I598" s="339"/>
      <c r="J598" s="340"/>
      <c r="K598" s="340"/>
      <c r="L598" s="340"/>
      <c r="M598" s="341"/>
    </row>
    <row r="599" spans="1:13" ht="14.25" customHeight="1">
      <c r="A599" s="335"/>
      <c r="B599" s="335"/>
      <c r="C599" s="335"/>
      <c r="D599" s="336"/>
      <c r="E599" s="336">
        <v>3</v>
      </c>
      <c r="F599" s="337"/>
      <c r="G599" s="338"/>
      <c r="H599" s="339"/>
      <c r="I599" s="339" t="s">
        <v>1451</v>
      </c>
      <c r="J599" s="340">
        <v>7425</v>
      </c>
      <c r="K599" s="340">
        <v>7425</v>
      </c>
      <c r="L599" s="340">
        <v>7425</v>
      </c>
      <c r="M599" s="155">
        <f>L599/K599*100</f>
        <v>100</v>
      </c>
    </row>
    <row r="600" spans="1:13" ht="14.25" customHeight="1">
      <c r="A600" s="335"/>
      <c r="B600" s="335"/>
      <c r="C600" s="335"/>
      <c r="D600" s="336"/>
      <c r="E600" s="336"/>
      <c r="F600" s="337"/>
      <c r="G600" s="338"/>
      <c r="H600" s="339"/>
      <c r="I600" s="339"/>
      <c r="J600" s="340"/>
      <c r="K600" s="340"/>
      <c r="L600" s="340"/>
      <c r="M600" s="341"/>
    </row>
    <row r="601" spans="1:13" ht="14.25" customHeight="1">
      <c r="A601" s="335"/>
      <c r="B601" s="335"/>
      <c r="C601" s="335"/>
      <c r="D601" s="336"/>
      <c r="E601" s="336"/>
      <c r="F601" s="310" t="s">
        <v>79</v>
      </c>
      <c r="G601" s="310"/>
      <c r="H601" s="311"/>
      <c r="I601" s="310"/>
      <c r="J601" s="343">
        <f>SUM(J596:J600)</f>
        <v>7425</v>
      </c>
      <c r="K601" s="343">
        <f>SUM(K596:K600)</f>
        <v>7425</v>
      </c>
      <c r="L601" s="343">
        <f>SUM(L596:L600)</f>
        <v>7425</v>
      </c>
      <c r="M601" s="305">
        <f>L601/K601*100</f>
        <v>100</v>
      </c>
    </row>
    <row r="602" spans="1:13" ht="13.5" customHeight="1">
      <c r="A602" s="335"/>
      <c r="B602" s="335"/>
      <c r="C602" s="335"/>
      <c r="D602" s="336"/>
      <c r="E602" s="336"/>
      <c r="F602" s="337"/>
      <c r="G602" s="338"/>
      <c r="H602" s="339"/>
      <c r="I602" s="338"/>
      <c r="J602" s="344"/>
      <c r="K602" s="344"/>
      <c r="L602" s="344"/>
      <c r="M602" s="345"/>
    </row>
    <row r="603" spans="1:13" ht="13.5" customHeight="1">
      <c r="A603" s="335"/>
      <c r="B603" s="335">
        <v>10</v>
      </c>
      <c r="C603" s="335">
        <v>1</v>
      </c>
      <c r="D603" s="336"/>
      <c r="E603" s="336"/>
      <c r="F603" s="337"/>
      <c r="G603" s="342" t="s">
        <v>771</v>
      </c>
      <c r="H603" s="339"/>
      <c r="I603" s="339"/>
      <c r="J603" s="340"/>
      <c r="K603" s="340"/>
      <c r="L603" s="340"/>
      <c r="M603" s="341"/>
    </row>
    <row r="604" spans="1:13" ht="13.5" customHeight="1">
      <c r="A604" s="335"/>
      <c r="B604" s="335"/>
      <c r="C604" s="335"/>
      <c r="D604" s="336">
        <v>1</v>
      </c>
      <c r="E604" s="336"/>
      <c r="F604" s="337"/>
      <c r="G604" s="338"/>
      <c r="H604" s="339" t="s">
        <v>755</v>
      </c>
      <c r="I604" s="339"/>
      <c r="J604" s="340"/>
      <c r="K604" s="340"/>
      <c r="L604" s="340"/>
      <c r="M604" s="341"/>
    </row>
    <row r="605" spans="1:13" ht="13.5" customHeight="1">
      <c r="A605" s="335"/>
      <c r="B605" s="335"/>
      <c r="C605" s="335"/>
      <c r="D605" s="336"/>
      <c r="E605" s="336">
        <v>3</v>
      </c>
      <c r="F605" s="337"/>
      <c r="G605" s="338"/>
      <c r="H605" s="339"/>
      <c r="I605" s="339" t="s">
        <v>1451</v>
      </c>
      <c r="J605" s="340">
        <v>1000</v>
      </c>
      <c r="K605" s="340">
        <v>1000</v>
      </c>
      <c r="L605" s="340">
        <v>1000</v>
      </c>
      <c r="M605" s="155">
        <f>L605/K605*100</f>
        <v>100</v>
      </c>
    </row>
    <row r="606" spans="1:13" ht="13.5" customHeight="1">
      <c r="A606" s="335"/>
      <c r="B606" s="335"/>
      <c r="C606" s="335"/>
      <c r="D606" s="336"/>
      <c r="E606" s="336"/>
      <c r="F606" s="337"/>
      <c r="G606" s="338"/>
      <c r="H606" s="339"/>
      <c r="I606" s="339"/>
      <c r="J606" s="340"/>
      <c r="K606" s="340"/>
      <c r="L606" s="340"/>
      <c r="M606" s="341"/>
    </row>
    <row r="607" spans="1:13" ht="13.5" customHeight="1">
      <c r="A607" s="335"/>
      <c r="B607" s="335"/>
      <c r="C607" s="335"/>
      <c r="D607" s="336"/>
      <c r="E607" s="336"/>
      <c r="F607" s="310" t="s">
        <v>79</v>
      </c>
      <c r="G607" s="310"/>
      <c r="H607" s="311"/>
      <c r="I607" s="310"/>
      <c r="J607" s="343">
        <f>SUM(J602:J606)</f>
        <v>1000</v>
      </c>
      <c r="K607" s="343">
        <f>SUM(K602:K606)</f>
        <v>1000</v>
      </c>
      <c r="L607" s="343">
        <f>SUM(L602:L606)</f>
        <v>1000</v>
      </c>
      <c r="M607" s="305">
        <f>L607/K607*100</f>
        <v>100</v>
      </c>
    </row>
    <row r="608" spans="1:13" ht="11.25" customHeight="1">
      <c r="A608" s="335"/>
      <c r="B608" s="335"/>
      <c r="C608" s="335"/>
      <c r="D608" s="336"/>
      <c r="E608" s="336"/>
      <c r="F608" s="337"/>
      <c r="G608" s="338"/>
      <c r="H608" s="339"/>
      <c r="I608" s="338"/>
      <c r="J608" s="344"/>
      <c r="K608" s="344"/>
      <c r="L608" s="344"/>
      <c r="M608" s="314"/>
    </row>
    <row r="609" spans="1:13" ht="11.25" customHeight="1">
      <c r="A609" s="335"/>
      <c r="B609" s="335">
        <v>11</v>
      </c>
      <c r="C609" s="335">
        <v>1</v>
      </c>
      <c r="D609" s="336"/>
      <c r="E609" s="336"/>
      <c r="F609" s="337"/>
      <c r="G609" s="342" t="s">
        <v>772</v>
      </c>
      <c r="H609" s="339"/>
      <c r="I609" s="339"/>
      <c r="J609" s="340"/>
      <c r="K609" s="340"/>
      <c r="L609" s="340"/>
      <c r="M609" s="341"/>
    </row>
    <row r="610" spans="1:13" ht="11.25" customHeight="1">
      <c r="A610" s="335"/>
      <c r="B610" s="335"/>
      <c r="C610" s="335"/>
      <c r="D610" s="336">
        <v>1</v>
      </c>
      <c r="E610" s="336"/>
      <c r="F610" s="337"/>
      <c r="G610" s="338"/>
      <c r="H610" s="339" t="s">
        <v>755</v>
      </c>
      <c r="I610" s="339"/>
      <c r="J610" s="340"/>
      <c r="K610" s="340"/>
      <c r="L610" s="340"/>
      <c r="M610" s="341"/>
    </row>
    <row r="611" spans="1:13" ht="11.25" customHeight="1">
      <c r="A611" s="335"/>
      <c r="B611" s="335"/>
      <c r="C611" s="335"/>
      <c r="D611" s="336"/>
      <c r="E611" s="336">
        <v>3</v>
      </c>
      <c r="F611" s="337"/>
      <c r="G611" s="338"/>
      <c r="H611" s="339"/>
      <c r="I611" s="339" t="s">
        <v>1451</v>
      </c>
      <c r="J611" s="340">
        <v>1200</v>
      </c>
      <c r="K611" s="340">
        <v>1200</v>
      </c>
      <c r="L611" s="340">
        <v>1199</v>
      </c>
      <c r="M611" s="155">
        <f>L611/K611*100</f>
        <v>99.91666666666667</v>
      </c>
    </row>
    <row r="612" spans="1:13" ht="11.25" customHeight="1">
      <c r="A612" s="335"/>
      <c r="B612" s="335"/>
      <c r="C612" s="335"/>
      <c r="D612" s="336"/>
      <c r="E612" s="336"/>
      <c r="F612" s="337"/>
      <c r="G612" s="338"/>
      <c r="H612" s="339"/>
      <c r="I612" s="339"/>
      <c r="J612" s="340"/>
      <c r="K612" s="340"/>
      <c r="L612" s="340"/>
      <c r="M612" s="341"/>
    </row>
    <row r="613" spans="1:13" ht="11.25" customHeight="1">
      <c r="A613" s="335"/>
      <c r="B613" s="335"/>
      <c r="C613" s="335"/>
      <c r="D613" s="336"/>
      <c r="E613" s="336"/>
      <c r="F613" s="310" t="s">
        <v>79</v>
      </c>
      <c r="G613" s="310"/>
      <c r="H613" s="311"/>
      <c r="I613" s="310"/>
      <c r="J613" s="343">
        <f>SUM(J608:J612)</f>
        <v>1200</v>
      </c>
      <c r="K613" s="343">
        <f>SUM(K608:K612)</f>
        <v>1200</v>
      </c>
      <c r="L613" s="343">
        <f>SUM(L608:L612)</f>
        <v>1199</v>
      </c>
      <c r="M613" s="305">
        <f>L613/K613*100</f>
        <v>99.91666666666667</v>
      </c>
    </row>
    <row r="614" spans="1:13" ht="14.25" customHeight="1">
      <c r="A614" s="335"/>
      <c r="B614" s="335"/>
      <c r="C614" s="335"/>
      <c r="D614" s="336"/>
      <c r="E614" s="336"/>
      <c r="F614" s="337"/>
      <c r="G614" s="338"/>
      <c r="H614" s="339"/>
      <c r="I614" s="338"/>
      <c r="J614" s="344"/>
      <c r="K614" s="344"/>
      <c r="L614" s="344"/>
      <c r="M614" s="345"/>
    </row>
    <row r="615" spans="1:13" ht="15" customHeight="1">
      <c r="A615" s="335"/>
      <c r="B615" s="335">
        <v>12</v>
      </c>
      <c r="C615" s="335">
        <v>2</v>
      </c>
      <c r="D615" s="336"/>
      <c r="E615" s="336"/>
      <c r="F615" s="337"/>
      <c r="G615" s="342" t="s">
        <v>773</v>
      </c>
      <c r="H615" s="339"/>
      <c r="I615" s="339"/>
      <c r="J615" s="340"/>
      <c r="K615" s="340"/>
      <c r="L615" s="340"/>
      <c r="M615" s="341"/>
    </row>
    <row r="616" spans="1:13" ht="15" customHeight="1">
      <c r="A616" s="335"/>
      <c r="B616" s="335"/>
      <c r="C616" s="335"/>
      <c r="D616" s="336">
        <v>1</v>
      </c>
      <c r="E616" s="336"/>
      <c r="F616" s="337"/>
      <c r="G616" s="338"/>
      <c r="H616" s="339" t="s">
        <v>755</v>
      </c>
      <c r="I616" s="339"/>
      <c r="J616" s="340"/>
      <c r="K616" s="340"/>
      <c r="L616" s="340"/>
      <c r="M616" s="341"/>
    </row>
    <row r="617" spans="1:13" ht="15" customHeight="1">
      <c r="A617" s="335"/>
      <c r="B617" s="335"/>
      <c r="C617" s="335"/>
      <c r="D617" s="336"/>
      <c r="E617" s="336">
        <v>3</v>
      </c>
      <c r="F617" s="337"/>
      <c r="G617" s="338"/>
      <c r="H617" s="339"/>
      <c r="I617" s="339" t="s">
        <v>1451</v>
      </c>
      <c r="J617" s="340">
        <v>1500</v>
      </c>
      <c r="K617" s="340">
        <v>1500</v>
      </c>
      <c r="L617" s="340">
        <v>1492</v>
      </c>
      <c r="M617" s="155">
        <f>L617/K617*100</f>
        <v>99.46666666666667</v>
      </c>
    </row>
    <row r="618" spans="1:13" ht="15" customHeight="1">
      <c r="A618" s="335"/>
      <c r="B618" s="335"/>
      <c r="C618" s="335"/>
      <c r="D618" s="336"/>
      <c r="E618" s="336"/>
      <c r="F618" s="337"/>
      <c r="G618" s="338"/>
      <c r="H618" s="339"/>
      <c r="I618" s="339"/>
      <c r="J618" s="340"/>
      <c r="K618" s="340"/>
      <c r="L618" s="340"/>
      <c r="M618" s="341"/>
    </row>
    <row r="619" spans="1:13" ht="15" customHeight="1">
      <c r="A619" s="335"/>
      <c r="B619" s="335"/>
      <c r="C619" s="335"/>
      <c r="D619" s="336"/>
      <c r="E619" s="336"/>
      <c r="F619" s="310" t="s">
        <v>79</v>
      </c>
      <c r="G619" s="310"/>
      <c r="H619" s="311"/>
      <c r="I619" s="310"/>
      <c r="J619" s="343">
        <f>SUM(J614:J618)</f>
        <v>1500</v>
      </c>
      <c r="K619" s="343">
        <f>SUM(K614:K618)</f>
        <v>1500</v>
      </c>
      <c r="L619" s="343">
        <f>SUM(L614:L618)</f>
        <v>1492</v>
      </c>
      <c r="M619" s="305">
        <f>L619/K619*100</f>
        <v>99.46666666666667</v>
      </c>
    </row>
    <row r="620" spans="1:13" ht="15" customHeight="1">
      <c r="A620" s="335"/>
      <c r="B620" s="335"/>
      <c r="C620" s="335"/>
      <c r="D620" s="336"/>
      <c r="E620" s="336"/>
      <c r="F620" s="337"/>
      <c r="G620" s="338"/>
      <c r="H620" s="339"/>
      <c r="I620" s="338"/>
      <c r="J620" s="344"/>
      <c r="K620" s="344"/>
      <c r="L620" s="344"/>
      <c r="M620" s="345"/>
    </row>
    <row r="621" spans="1:13" ht="15" customHeight="1">
      <c r="A621" s="335"/>
      <c r="B621" s="335">
        <v>13</v>
      </c>
      <c r="C621" s="335">
        <v>1</v>
      </c>
      <c r="D621" s="336"/>
      <c r="E621" s="336"/>
      <c r="F621" s="337"/>
      <c r="G621" s="342" t="s">
        <v>774</v>
      </c>
      <c r="H621" s="339"/>
      <c r="I621" s="339"/>
      <c r="J621" s="340"/>
      <c r="K621" s="340"/>
      <c r="L621" s="340"/>
      <c r="M621" s="341"/>
    </row>
    <row r="622" spans="1:13" ht="15" customHeight="1">
      <c r="A622" s="335"/>
      <c r="B622" s="335"/>
      <c r="C622" s="335"/>
      <c r="D622" s="336">
        <v>1</v>
      </c>
      <c r="E622" s="336"/>
      <c r="F622" s="337"/>
      <c r="G622" s="338"/>
      <c r="H622" s="339" t="s">
        <v>755</v>
      </c>
      <c r="I622" s="339"/>
      <c r="J622" s="340"/>
      <c r="K622" s="340"/>
      <c r="L622" s="340"/>
      <c r="M622" s="341"/>
    </row>
    <row r="623" spans="1:13" ht="15" customHeight="1">
      <c r="A623" s="335"/>
      <c r="B623" s="335"/>
      <c r="C623" s="335"/>
      <c r="D623" s="336"/>
      <c r="E623" s="336">
        <v>3</v>
      </c>
      <c r="F623" s="337"/>
      <c r="G623" s="338"/>
      <c r="H623" s="339"/>
      <c r="I623" s="339" t="s">
        <v>1451</v>
      </c>
      <c r="J623" s="340"/>
      <c r="K623" s="340">
        <v>157</v>
      </c>
      <c r="L623" s="340">
        <v>157</v>
      </c>
      <c r="M623" s="155">
        <f>L623/K623*100</f>
        <v>100</v>
      </c>
    </row>
    <row r="624" spans="1:13" ht="15" customHeight="1">
      <c r="A624" s="335"/>
      <c r="B624" s="335"/>
      <c r="C624" s="335"/>
      <c r="D624" s="336"/>
      <c r="E624" s="336"/>
      <c r="F624" s="337"/>
      <c r="G624" s="338"/>
      <c r="H624" s="339"/>
      <c r="I624" s="339"/>
      <c r="J624" s="340"/>
      <c r="K624" s="340"/>
      <c r="L624" s="340"/>
      <c r="M624" s="341"/>
    </row>
    <row r="625" spans="1:13" ht="15" customHeight="1">
      <c r="A625" s="335"/>
      <c r="B625" s="335"/>
      <c r="C625" s="335"/>
      <c r="D625" s="336"/>
      <c r="E625" s="336"/>
      <c r="F625" s="310" t="s">
        <v>79</v>
      </c>
      <c r="G625" s="310"/>
      <c r="H625" s="311"/>
      <c r="I625" s="310"/>
      <c r="J625" s="343">
        <f>SUM(J620:J624)</f>
        <v>0</v>
      </c>
      <c r="K625" s="343">
        <f>SUM(K620:K624)</f>
        <v>157</v>
      </c>
      <c r="L625" s="343">
        <f>SUM(L620:L624)</f>
        <v>157</v>
      </c>
      <c r="M625" s="305">
        <f>L625/K625*100</f>
        <v>100</v>
      </c>
    </row>
    <row r="626" spans="1:13" ht="15" customHeight="1">
      <c r="A626" s="335"/>
      <c r="B626" s="335"/>
      <c r="C626" s="335"/>
      <c r="D626" s="336"/>
      <c r="E626" s="336"/>
      <c r="F626" s="302"/>
      <c r="G626" s="302"/>
      <c r="H626" s="303"/>
      <c r="I626" s="302"/>
      <c r="J626" s="344"/>
      <c r="K626" s="344"/>
      <c r="L626" s="344"/>
      <c r="M626" s="345"/>
    </row>
    <row r="627" spans="1:13" ht="15" customHeight="1">
      <c r="A627" s="335"/>
      <c r="B627" s="335"/>
      <c r="C627" s="335"/>
      <c r="D627" s="336"/>
      <c r="E627" s="336"/>
      <c r="F627" s="294" t="s">
        <v>76</v>
      </c>
      <c r="G627" s="294"/>
      <c r="H627" s="295"/>
      <c r="I627" s="294"/>
      <c r="J627" s="346">
        <f>SUM(J546:J626)/2</f>
        <v>64000</v>
      </c>
      <c r="K627" s="346">
        <f>SUM(K546:K626)/2</f>
        <v>67081</v>
      </c>
      <c r="L627" s="346">
        <f>SUM(L546:L626)/2</f>
        <v>66164</v>
      </c>
      <c r="M627" s="165">
        <f>L627/K627*100</f>
        <v>98.63299593029323</v>
      </c>
    </row>
    <row r="628" spans="1:13" ht="15" customHeight="1">
      <c r="A628" s="335"/>
      <c r="B628" s="335"/>
      <c r="C628" s="335"/>
      <c r="D628" s="336"/>
      <c r="E628" s="336"/>
      <c r="F628" s="337"/>
      <c r="G628" s="338"/>
      <c r="H628" s="339"/>
      <c r="I628" s="339"/>
      <c r="J628" s="340"/>
      <c r="K628" s="340"/>
      <c r="L628" s="340"/>
      <c r="M628" s="341"/>
    </row>
    <row r="629" spans="1:13" ht="15" customHeight="1">
      <c r="A629" s="335">
        <v>2</v>
      </c>
      <c r="B629" s="335"/>
      <c r="C629" s="335"/>
      <c r="D629" s="336"/>
      <c r="E629" s="336"/>
      <c r="F629" s="337" t="s">
        <v>775</v>
      </c>
      <c r="G629" s="338"/>
      <c r="H629" s="339"/>
      <c r="I629" s="339"/>
      <c r="J629" s="340"/>
      <c r="K629" s="340"/>
      <c r="L629" s="340"/>
      <c r="M629" s="341"/>
    </row>
    <row r="630" spans="1:13" ht="15" customHeight="1">
      <c r="A630" s="335"/>
      <c r="B630" s="335">
        <v>1</v>
      </c>
      <c r="C630" s="335">
        <v>1</v>
      </c>
      <c r="D630" s="336"/>
      <c r="E630" s="336"/>
      <c r="F630" s="337"/>
      <c r="G630" s="342" t="s">
        <v>762</v>
      </c>
      <c r="H630" s="339"/>
      <c r="I630" s="339"/>
      <c r="J630" s="340"/>
      <c r="K630" s="340"/>
      <c r="L630" s="340"/>
      <c r="M630" s="341"/>
    </row>
    <row r="631" spans="1:13" ht="15" customHeight="1">
      <c r="A631" s="335"/>
      <c r="B631" s="335"/>
      <c r="C631" s="335"/>
      <c r="D631" s="336">
        <v>1</v>
      </c>
      <c r="E631" s="336"/>
      <c r="F631" s="337"/>
      <c r="G631" s="338"/>
      <c r="H631" s="339" t="s">
        <v>755</v>
      </c>
      <c r="I631" s="339"/>
      <c r="J631" s="340"/>
      <c r="K631" s="340"/>
      <c r="L631" s="340"/>
      <c r="M631" s="341"/>
    </row>
    <row r="632" spans="1:13" ht="15" customHeight="1">
      <c r="A632" s="335"/>
      <c r="B632" s="335"/>
      <c r="C632" s="335"/>
      <c r="D632" s="336"/>
      <c r="E632" s="336">
        <v>3</v>
      </c>
      <c r="F632" s="337"/>
      <c r="G632" s="338"/>
      <c r="H632" s="339"/>
      <c r="I632" s="339" t="s">
        <v>1451</v>
      </c>
      <c r="J632" s="340">
        <v>9647</v>
      </c>
      <c r="K632" s="340">
        <v>9647</v>
      </c>
      <c r="L632" s="340">
        <v>9647</v>
      </c>
      <c r="M632" s="155">
        <f>L632/K632*100</f>
        <v>100</v>
      </c>
    </row>
    <row r="633" spans="1:13" ht="15" customHeight="1">
      <c r="A633" s="335"/>
      <c r="B633" s="335"/>
      <c r="C633" s="335"/>
      <c r="D633" s="336"/>
      <c r="E633" s="336"/>
      <c r="F633" s="337"/>
      <c r="G633" s="338"/>
      <c r="H633" s="339"/>
      <c r="I633" s="339"/>
      <c r="J633" s="340"/>
      <c r="K633" s="340"/>
      <c r="L633" s="340"/>
      <c r="M633" s="341"/>
    </row>
    <row r="634" spans="1:13" ht="15" customHeight="1">
      <c r="A634" s="335"/>
      <c r="B634" s="335"/>
      <c r="C634" s="335"/>
      <c r="D634" s="336"/>
      <c r="E634" s="336"/>
      <c r="F634" s="310" t="s">
        <v>79</v>
      </c>
      <c r="G634" s="310"/>
      <c r="H634" s="311"/>
      <c r="I634" s="310"/>
      <c r="J634" s="343">
        <f>SUM(J628:J633)</f>
        <v>9647</v>
      </c>
      <c r="K634" s="343">
        <f>SUM(K628:K633)</f>
        <v>9647</v>
      </c>
      <c r="L634" s="343">
        <f>SUM(L628:L633)</f>
        <v>9647</v>
      </c>
      <c r="M634" s="305">
        <f>L634/K634*100</f>
        <v>100</v>
      </c>
    </row>
    <row r="635" spans="1:13" ht="15" customHeight="1">
      <c r="A635" s="335"/>
      <c r="B635" s="335"/>
      <c r="C635" s="335"/>
      <c r="D635" s="336"/>
      <c r="E635" s="336"/>
      <c r="F635" s="337"/>
      <c r="G635" s="338"/>
      <c r="H635" s="339"/>
      <c r="I635" s="338"/>
      <c r="J635" s="344"/>
      <c r="K635" s="344"/>
      <c r="L635" s="344"/>
      <c r="M635" s="345"/>
    </row>
    <row r="636" spans="1:13" ht="15" customHeight="1">
      <c r="A636" s="335"/>
      <c r="B636" s="335">
        <v>2</v>
      </c>
      <c r="C636" s="335">
        <v>1</v>
      </c>
      <c r="D636" s="336"/>
      <c r="E636" s="336"/>
      <c r="F636" s="337"/>
      <c r="G636" s="342" t="s">
        <v>763</v>
      </c>
      <c r="H636" s="339"/>
      <c r="I636" s="339"/>
      <c r="J636" s="340"/>
      <c r="K636" s="340"/>
      <c r="L636" s="340"/>
      <c r="M636" s="341"/>
    </row>
    <row r="637" spans="1:13" ht="15" customHeight="1">
      <c r="A637" s="335"/>
      <c r="B637" s="335"/>
      <c r="C637" s="335"/>
      <c r="D637" s="336">
        <v>1</v>
      </c>
      <c r="E637" s="336"/>
      <c r="F637" s="337"/>
      <c r="G637" s="338"/>
      <c r="H637" s="339" t="s">
        <v>755</v>
      </c>
      <c r="I637" s="339"/>
      <c r="J637" s="340"/>
      <c r="K637" s="340"/>
      <c r="L637" s="340"/>
      <c r="M637" s="341"/>
    </row>
    <row r="638" spans="1:13" ht="15" customHeight="1">
      <c r="A638" s="335"/>
      <c r="B638" s="335"/>
      <c r="C638" s="335"/>
      <c r="D638" s="336"/>
      <c r="E638" s="336">
        <v>3</v>
      </c>
      <c r="F638" s="337"/>
      <c r="G638" s="338"/>
      <c r="H638" s="339"/>
      <c r="I638" s="339" t="s">
        <v>1451</v>
      </c>
      <c r="J638" s="340">
        <v>8332</v>
      </c>
      <c r="K638" s="340">
        <v>9054</v>
      </c>
      <c r="L638" s="340">
        <v>8327</v>
      </c>
      <c r="M638" s="155">
        <f>L638/K638*100</f>
        <v>91.97039982328252</v>
      </c>
    </row>
    <row r="639" spans="1:13" ht="15" customHeight="1">
      <c r="A639" s="335"/>
      <c r="B639" s="335"/>
      <c r="C639" s="335"/>
      <c r="D639" s="336"/>
      <c r="E639" s="336"/>
      <c r="F639" s="337"/>
      <c r="G639" s="338"/>
      <c r="H639" s="339"/>
      <c r="I639" s="339"/>
      <c r="J639" s="340"/>
      <c r="K639" s="340"/>
      <c r="L639" s="340"/>
      <c r="M639" s="341"/>
    </row>
    <row r="640" spans="1:13" ht="15" customHeight="1">
      <c r="A640" s="335"/>
      <c r="B640" s="335"/>
      <c r="C640" s="335"/>
      <c r="D640" s="336"/>
      <c r="E640" s="336"/>
      <c r="F640" s="310" t="s">
        <v>79</v>
      </c>
      <c r="G640" s="310"/>
      <c r="H640" s="311"/>
      <c r="I640" s="310"/>
      <c r="J640" s="343">
        <f>SUM(J635:J639)</f>
        <v>8332</v>
      </c>
      <c r="K640" s="343">
        <f>SUM(K635:K639)</f>
        <v>9054</v>
      </c>
      <c r="L640" s="343">
        <f>SUM(L635:L639)</f>
        <v>8327</v>
      </c>
      <c r="M640" s="305">
        <f>L640/K640*100</f>
        <v>91.97039982328252</v>
      </c>
    </row>
    <row r="641" spans="1:13" ht="15" customHeight="1">
      <c r="A641" s="335"/>
      <c r="B641" s="335"/>
      <c r="C641" s="335"/>
      <c r="D641" s="336"/>
      <c r="E641" s="336"/>
      <c r="F641" s="337"/>
      <c r="G641" s="338"/>
      <c r="H641" s="339"/>
      <c r="I641" s="339"/>
      <c r="J641" s="340"/>
      <c r="K641" s="340"/>
      <c r="L641" s="340"/>
      <c r="M641" s="341"/>
    </row>
    <row r="642" spans="1:13" ht="15" customHeight="1">
      <c r="A642" s="335"/>
      <c r="B642" s="335">
        <v>3</v>
      </c>
      <c r="C642" s="335">
        <v>1</v>
      </c>
      <c r="D642" s="336"/>
      <c r="E642" s="336"/>
      <c r="F642" s="337"/>
      <c r="G642" s="342" t="s">
        <v>764</v>
      </c>
      <c r="H642" s="339"/>
      <c r="I642" s="339"/>
      <c r="J642" s="340"/>
      <c r="K642" s="340"/>
      <c r="L642" s="340"/>
      <c r="M642" s="341"/>
    </row>
    <row r="643" spans="1:13" ht="15" customHeight="1">
      <c r="A643" s="335"/>
      <c r="B643" s="335"/>
      <c r="C643" s="335"/>
      <c r="D643" s="336">
        <v>1</v>
      </c>
      <c r="E643" s="336"/>
      <c r="F643" s="337"/>
      <c r="G643" s="338"/>
      <c r="H643" s="339" t="s">
        <v>755</v>
      </c>
      <c r="I643" s="339"/>
      <c r="J643" s="340"/>
      <c r="K643" s="340"/>
      <c r="L643" s="340"/>
      <c r="M643" s="341"/>
    </row>
    <row r="644" spans="1:13" ht="15" customHeight="1">
      <c r="A644" s="335"/>
      <c r="B644" s="335"/>
      <c r="C644" s="335"/>
      <c r="D644" s="336"/>
      <c r="E644" s="336">
        <v>3</v>
      </c>
      <c r="F644" s="337"/>
      <c r="G644" s="338"/>
      <c r="H644" s="339"/>
      <c r="I644" s="339" t="s">
        <v>1451</v>
      </c>
      <c r="J644" s="340">
        <v>21965</v>
      </c>
      <c r="K644" s="340">
        <v>21965</v>
      </c>
      <c r="L644" s="340">
        <v>21965</v>
      </c>
      <c r="M644" s="155">
        <f>L644/K644*100</f>
        <v>100</v>
      </c>
    </row>
    <row r="645" spans="1:13" ht="15" customHeight="1">
      <c r="A645" s="335"/>
      <c r="B645" s="335"/>
      <c r="C645" s="335"/>
      <c r="D645" s="336"/>
      <c r="E645" s="336"/>
      <c r="F645" s="337"/>
      <c r="G645" s="338"/>
      <c r="H645" s="339"/>
      <c r="I645" s="339"/>
      <c r="J645" s="340"/>
      <c r="K645" s="340"/>
      <c r="L645" s="340"/>
      <c r="M645" s="341"/>
    </row>
    <row r="646" spans="1:13" ht="15" customHeight="1">
      <c r="A646" s="335"/>
      <c r="B646" s="335"/>
      <c r="C646" s="335"/>
      <c r="D646" s="336"/>
      <c r="E646" s="336"/>
      <c r="F646" s="310" t="s">
        <v>79</v>
      </c>
      <c r="G646" s="310"/>
      <c r="H646" s="311"/>
      <c r="I646" s="310"/>
      <c r="J646" s="343">
        <f>SUM(J641:J645)</f>
        <v>21965</v>
      </c>
      <c r="K646" s="343">
        <f>SUM(K641:K645)</f>
        <v>21965</v>
      </c>
      <c r="L646" s="343">
        <f>SUM(L641:L645)</f>
        <v>21965</v>
      </c>
      <c r="M646" s="305">
        <f>L646/K646*100</f>
        <v>100</v>
      </c>
    </row>
    <row r="647" spans="1:13" ht="15" customHeight="1">
      <c r="A647" s="335"/>
      <c r="B647" s="335"/>
      <c r="C647" s="335"/>
      <c r="D647" s="336"/>
      <c r="E647" s="336"/>
      <c r="F647" s="338"/>
      <c r="G647" s="338"/>
      <c r="H647" s="339"/>
      <c r="I647" s="339"/>
      <c r="J647" s="340"/>
      <c r="K647" s="340"/>
      <c r="L647" s="340"/>
      <c r="M647" s="341"/>
    </row>
    <row r="648" spans="1:13" ht="15.75" customHeight="1">
      <c r="A648" s="335"/>
      <c r="B648" s="335">
        <v>4</v>
      </c>
      <c r="C648" s="335">
        <v>1</v>
      </c>
      <c r="D648" s="336"/>
      <c r="E648" s="336"/>
      <c r="F648" s="337"/>
      <c r="G648" s="342" t="s">
        <v>765</v>
      </c>
      <c r="H648" s="339"/>
      <c r="I648" s="339"/>
      <c r="J648" s="340"/>
      <c r="K648" s="340"/>
      <c r="L648" s="340"/>
      <c r="M648" s="341"/>
    </row>
    <row r="649" spans="1:13" ht="15.75" customHeight="1">
      <c r="A649" s="335"/>
      <c r="B649" s="335"/>
      <c r="C649" s="335"/>
      <c r="D649" s="336">
        <v>1</v>
      </c>
      <c r="E649" s="336"/>
      <c r="F649" s="337"/>
      <c r="G649" s="338"/>
      <c r="H649" s="339" t="s">
        <v>755</v>
      </c>
      <c r="I649" s="339"/>
      <c r="J649" s="340"/>
      <c r="K649" s="340"/>
      <c r="L649" s="340"/>
      <c r="M649" s="341"/>
    </row>
    <row r="650" spans="1:13" ht="15.75" customHeight="1">
      <c r="A650" s="335"/>
      <c r="B650" s="335"/>
      <c r="C650" s="335"/>
      <c r="D650" s="336"/>
      <c r="E650" s="336">
        <v>3</v>
      </c>
      <c r="F650" s="337"/>
      <c r="G650" s="338"/>
      <c r="H650" s="339"/>
      <c r="I650" s="339" t="s">
        <v>1451</v>
      </c>
      <c r="J650" s="340">
        <v>8526</v>
      </c>
      <c r="K650" s="340">
        <v>9159</v>
      </c>
      <c r="L650" s="340">
        <v>8522</v>
      </c>
      <c r="M650" s="155">
        <f>L650/K650*100</f>
        <v>93.04509225898023</v>
      </c>
    </row>
    <row r="651" spans="1:13" ht="15.75" customHeight="1">
      <c r="A651" s="335"/>
      <c r="B651" s="335"/>
      <c r="C651" s="335"/>
      <c r="D651" s="336"/>
      <c r="E651" s="336"/>
      <c r="F651" s="337"/>
      <c r="G651" s="338"/>
      <c r="H651" s="339"/>
      <c r="I651" s="339"/>
      <c r="J651" s="340"/>
      <c r="K651" s="340"/>
      <c r="L651" s="340"/>
      <c r="M651" s="341"/>
    </row>
    <row r="652" spans="1:13" ht="15.75" customHeight="1">
      <c r="A652" s="335"/>
      <c r="B652" s="335"/>
      <c r="C652" s="335"/>
      <c r="D652" s="336"/>
      <c r="E652" s="336"/>
      <c r="F652" s="310" t="s">
        <v>79</v>
      </c>
      <c r="G652" s="310"/>
      <c r="H652" s="311"/>
      <c r="I652" s="310"/>
      <c r="J652" s="343">
        <f>SUM(J647:J651)</f>
        <v>8526</v>
      </c>
      <c r="K652" s="343">
        <f>SUM(K647:K651)</f>
        <v>9159</v>
      </c>
      <c r="L652" s="343">
        <f>SUM(L647:L651)</f>
        <v>8522</v>
      </c>
      <c r="M652" s="305">
        <f>L652/K652*100</f>
        <v>93.04509225898023</v>
      </c>
    </row>
    <row r="653" spans="1:13" ht="15.75" customHeight="1">
      <c r="A653" s="335"/>
      <c r="B653" s="335"/>
      <c r="C653" s="335"/>
      <c r="D653" s="336"/>
      <c r="E653" s="336"/>
      <c r="F653" s="337"/>
      <c r="G653" s="338"/>
      <c r="H653" s="339"/>
      <c r="I653" s="338"/>
      <c r="J653" s="344"/>
      <c r="K653" s="344"/>
      <c r="L653" s="344"/>
      <c r="M653" s="345"/>
    </row>
    <row r="654" spans="1:13" ht="15.75" customHeight="1">
      <c r="A654" s="335"/>
      <c r="B654" s="335">
        <v>5</v>
      </c>
      <c r="C654" s="335">
        <v>1</v>
      </c>
      <c r="D654" s="336"/>
      <c r="E654" s="336"/>
      <c r="F654" s="337"/>
      <c r="G654" s="342" t="s">
        <v>776</v>
      </c>
      <c r="H654" s="339"/>
      <c r="I654" s="339"/>
      <c r="J654" s="340"/>
      <c r="K654" s="340"/>
      <c r="L654" s="340"/>
      <c r="M654" s="341"/>
    </row>
    <row r="655" spans="1:13" ht="15.75" customHeight="1">
      <c r="A655" s="335"/>
      <c r="B655" s="335"/>
      <c r="C655" s="335"/>
      <c r="D655" s="336">
        <v>1</v>
      </c>
      <c r="E655" s="336"/>
      <c r="F655" s="337"/>
      <c r="G655" s="338"/>
      <c r="H655" s="339" t="s">
        <v>755</v>
      </c>
      <c r="I655" s="339"/>
      <c r="J655" s="340"/>
      <c r="K655" s="340"/>
      <c r="L655" s="340"/>
      <c r="M655" s="341"/>
    </row>
    <row r="656" spans="1:13" ht="15.75" customHeight="1">
      <c r="A656" s="335"/>
      <c r="B656" s="335"/>
      <c r="C656" s="335"/>
      <c r="D656" s="336"/>
      <c r="E656" s="336">
        <v>3</v>
      </c>
      <c r="F656" s="337"/>
      <c r="G656" s="338"/>
      <c r="H656" s="339"/>
      <c r="I656" s="339" t="s">
        <v>1451</v>
      </c>
      <c r="J656" s="340">
        <v>3643</v>
      </c>
      <c r="K656" s="340">
        <v>4537</v>
      </c>
      <c r="L656" s="340">
        <v>3515</v>
      </c>
      <c r="M656" s="155">
        <f>L656/K656*100</f>
        <v>77.47410182940268</v>
      </c>
    </row>
    <row r="657" spans="1:13" ht="15.75" customHeight="1">
      <c r="A657" s="335"/>
      <c r="B657" s="335"/>
      <c r="C657" s="335"/>
      <c r="D657" s="336"/>
      <c r="E657" s="336"/>
      <c r="F657" s="337"/>
      <c r="G657" s="338"/>
      <c r="H657" s="339"/>
      <c r="I657" s="339"/>
      <c r="J657" s="340"/>
      <c r="K657" s="340"/>
      <c r="L657" s="340"/>
      <c r="M657" s="341"/>
    </row>
    <row r="658" spans="1:13" ht="15.75" customHeight="1">
      <c r="A658" s="335"/>
      <c r="B658" s="335"/>
      <c r="C658" s="335"/>
      <c r="D658" s="336"/>
      <c r="E658" s="336"/>
      <c r="F658" s="310" t="s">
        <v>79</v>
      </c>
      <c r="G658" s="310"/>
      <c r="H658" s="311"/>
      <c r="I658" s="310"/>
      <c r="J658" s="343">
        <f>SUM(J653:J657)</f>
        <v>3643</v>
      </c>
      <c r="K658" s="343">
        <f>SUM(K653:K657)</f>
        <v>4537</v>
      </c>
      <c r="L658" s="343">
        <f>SUM(L653:L657)</f>
        <v>3515</v>
      </c>
      <c r="M658" s="305">
        <f>L658/K658*100</f>
        <v>77.47410182940268</v>
      </c>
    </row>
    <row r="659" spans="1:13" ht="14.25" customHeight="1">
      <c r="A659" s="335"/>
      <c r="B659" s="335"/>
      <c r="C659" s="335"/>
      <c r="D659" s="336"/>
      <c r="E659" s="336"/>
      <c r="F659" s="337"/>
      <c r="G659" s="338"/>
      <c r="H659" s="339"/>
      <c r="I659" s="338"/>
      <c r="J659" s="344"/>
      <c r="K659" s="344"/>
      <c r="L659" s="344"/>
      <c r="M659" s="345"/>
    </row>
    <row r="660" spans="1:13" ht="14.25" customHeight="1">
      <c r="A660" s="335"/>
      <c r="B660" s="335">
        <v>6</v>
      </c>
      <c r="C660" s="335">
        <v>1</v>
      </c>
      <c r="D660" s="336"/>
      <c r="E660" s="336"/>
      <c r="F660" s="337"/>
      <c r="G660" s="342" t="s">
        <v>767</v>
      </c>
      <c r="H660" s="339"/>
      <c r="I660" s="339"/>
      <c r="J660" s="340"/>
      <c r="K660" s="340"/>
      <c r="L660" s="340"/>
      <c r="M660" s="341"/>
    </row>
    <row r="661" spans="1:13" ht="14.25" customHeight="1">
      <c r="A661" s="335"/>
      <c r="B661" s="335"/>
      <c r="C661" s="335"/>
      <c r="D661" s="336">
        <v>1</v>
      </c>
      <c r="E661" s="336"/>
      <c r="F661" s="337"/>
      <c r="G661" s="338"/>
      <c r="H661" s="339" t="s">
        <v>755</v>
      </c>
      <c r="I661" s="339"/>
      <c r="J661" s="340"/>
      <c r="K661" s="340"/>
      <c r="L661" s="340"/>
      <c r="M661" s="341"/>
    </row>
    <row r="662" spans="1:13" ht="14.25" customHeight="1">
      <c r="A662" s="335"/>
      <c r="B662" s="335"/>
      <c r="C662" s="335"/>
      <c r="D662" s="336"/>
      <c r="E662" s="336">
        <v>3</v>
      </c>
      <c r="F662" s="337"/>
      <c r="G662" s="338"/>
      <c r="H662" s="339"/>
      <c r="I662" s="339" t="s">
        <v>1451</v>
      </c>
      <c r="J662" s="340">
        <v>2227</v>
      </c>
      <c r="K662" s="340">
        <v>2227</v>
      </c>
      <c r="L662" s="340">
        <v>2227</v>
      </c>
      <c r="M662" s="155">
        <f>L662/K662*100</f>
        <v>100</v>
      </c>
    </row>
    <row r="663" spans="1:13" ht="14.25" customHeight="1">
      <c r="A663" s="335"/>
      <c r="B663" s="335"/>
      <c r="C663" s="335"/>
      <c r="D663" s="336"/>
      <c r="E663" s="336"/>
      <c r="F663" s="337"/>
      <c r="G663" s="338"/>
      <c r="H663" s="339"/>
      <c r="I663" s="339"/>
      <c r="J663" s="340"/>
      <c r="K663" s="340"/>
      <c r="L663" s="340"/>
      <c r="M663" s="341"/>
    </row>
    <row r="664" spans="1:13" ht="14.25" customHeight="1">
      <c r="A664" s="335"/>
      <c r="B664" s="335"/>
      <c r="C664" s="335"/>
      <c r="D664" s="336"/>
      <c r="E664" s="336"/>
      <c r="F664" s="310" t="s">
        <v>79</v>
      </c>
      <c r="G664" s="310"/>
      <c r="H664" s="311"/>
      <c r="I664" s="310"/>
      <c r="J664" s="343">
        <f>SUM(J659:J663)</f>
        <v>2227</v>
      </c>
      <c r="K664" s="343">
        <f>SUM(K659:K663)</f>
        <v>2227</v>
      </c>
      <c r="L664" s="343">
        <f>SUM(L659:L663)</f>
        <v>2227</v>
      </c>
      <c r="M664" s="305">
        <f>L664/K664*100</f>
        <v>100</v>
      </c>
    </row>
    <row r="665" spans="1:13" ht="14.25" customHeight="1">
      <c r="A665" s="335"/>
      <c r="B665" s="335"/>
      <c r="C665" s="335"/>
      <c r="D665" s="336"/>
      <c r="E665" s="336"/>
      <c r="F665" s="337"/>
      <c r="G665" s="338"/>
      <c r="H665" s="339"/>
      <c r="I665" s="339"/>
      <c r="J665" s="340"/>
      <c r="K665" s="340"/>
      <c r="L665" s="340"/>
      <c r="M665" s="341"/>
    </row>
    <row r="666" spans="1:13" ht="14.25" customHeight="1">
      <c r="A666" s="335"/>
      <c r="B666" s="335">
        <v>7</v>
      </c>
      <c r="C666" s="335">
        <v>2</v>
      </c>
      <c r="D666" s="336"/>
      <c r="E666" s="336"/>
      <c r="F666" s="337"/>
      <c r="G666" s="342" t="s">
        <v>777</v>
      </c>
      <c r="H666" s="339"/>
      <c r="I666" s="339"/>
      <c r="J666" s="340"/>
      <c r="K666" s="340"/>
      <c r="L666" s="340"/>
      <c r="M666" s="341"/>
    </row>
    <row r="667" spans="1:13" ht="15" customHeight="1">
      <c r="A667" s="335"/>
      <c r="B667" s="335"/>
      <c r="C667" s="335"/>
      <c r="D667" s="336">
        <v>1</v>
      </c>
      <c r="E667" s="336"/>
      <c r="F667" s="337"/>
      <c r="G667" s="338"/>
      <c r="H667" s="339" t="s">
        <v>755</v>
      </c>
      <c r="I667" s="339"/>
      <c r="J667" s="340"/>
      <c r="K667" s="340"/>
      <c r="L667" s="340"/>
      <c r="M667" s="341"/>
    </row>
    <row r="668" spans="1:13" ht="15" customHeight="1">
      <c r="A668" s="335"/>
      <c r="B668" s="335"/>
      <c r="C668" s="335"/>
      <c r="D668" s="336"/>
      <c r="E668" s="336">
        <v>3</v>
      </c>
      <c r="F668" s="337"/>
      <c r="G668" s="338"/>
      <c r="H668" s="339"/>
      <c r="I668" s="339" t="s">
        <v>1451</v>
      </c>
      <c r="J668" s="340">
        <v>1931</v>
      </c>
      <c r="K668" s="340">
        <v>1931</v>
      </c>
      <c r="L668" s="340">
        <v>1931</v>
      </c>
      <c r="M668" s="155">
        <f>L668/K668*100</f>
        <v>100</v>
      </c>
    </row>
    <row r="669" spans="1:13" ht="15" customHeight="1">
      <c r="A669" s="335"/>
      <c r="B669" s="335"/>
      <c r="C669" s="335"/>
      <c r="D669" s="336"/>
      <c r="E669" s="336"/>
      <c r="F669" s="337"/>
      <c r="G669" s="338"/>
      <c r="H669" s="339"/>
      <c r="I669" s="339"/>
      <c r="J669" s="340"/>
      <c r="K669" s="340"/>
      <c r="L669" s="340"/>
      <c r="M669" s="341"/>
    </row>
    <row r="670" spans="1:13" ht="15" customHeight="1">
      <c r="A670" s="335"/>
      <c r="B670" s="335"/>
      <c r="C670" s="335"/>
      <c r="D670" s="336"/>
      <c r="E670" s="336"/>
      <c r="F670" s="310" t="s">
        <v>79</v>
      </c>
      <c r="G670" s="310"/>
      <c r="H670" s="311"/>
      <c r="I670" s="310"/>
      <c r="J670" s="343">
        <f>SUM(J665:J669)</f>
        <v>1931</v>
      </c>
      <c r="K670" s="343">
        <f>SUM(K665:K669)</f>
        <v>1931</v>
      </c>
      <c r="L670" s="343">
        <f>SUM(L665:L669)</f>
        <v>1931</v>
      </c>
      <c r="M670" s="305">
        <f>L670/K670*100</f>
        <v>100</v>
      </c>
    </row>
    <row r="671" spans="1:13" ht="13.5" customHeight="1">
      <c r="A671" s="335"/>
      <c r="B671" s="335"/>
      <c r="C671" s="335"/>
      <c r="D671" s="336"/>
      <c r="E671" s="336"/>
      <c r="F671" s="337"/>
      <c r="G671" s="338"/>
      <c r="H671" s="339"/>
      <c r="I671" s="338"/>
      <c r="J671" s="344"/>
      <c r="K671" s="344"/>
      <c r="L671" s="344"/>
      <c r="M671" s="345"/>
    </row>
    <row r="672" spans="1:13" ht="13.5" customHeight="1">
      <c r="A672" s="335"/>
      <c r="B672" s="335">
        <v>8</v>
      </c>
      <c r="C672" s="335">
        <v>1</v>
      </c>
      <c r="D672" s="336"/>
      <c r="E672" s="336"/>
      <c r="F672" s="337"/>
      <c r="G672" s="342" t="s">
        <v>778</v>
      </c>
      <c r="H672" s="339"/>
      <c r="I672" s="339"/>
      <c r="J672" s="340"/>
      <c r="K672" s="340"/>
      <c r="L672" s="340"/>
      <c r="M672" s="341"/>
    </row>
    <row r="673" spans="1:13" ht="13.5" customHeight="1">
      <c r="A673" s="335"/>
      <c r="B673" s="335"/>
      <c r="C673" s="335"/>
      <c r="D673" s="336">
        <v>1</v>
      </c>
      <c r="E673" s="336"/>
      <c r="F673" s="337"/>
      <c r="G673" s="338"/>
      <c r="H673" s="339" t="s">
        <v>755</v>
      </c>
      <c r="I673" s="339"/>
      <c r="J673" s="340"/>
      <c r="K673" s="340"/>
      <c r="L673" s="340"/>
      <c r="M673" s="341"/>
    </row>
    <row r="674" spans="1:13" ht="13.5" customHeight="1">
      <c r="A674" s="335"/>
      <c r="B674" s="335"/>
      <c r="C674" s="335"/>
      <c r="D674" s="336"/>
      <c r="E674" s="336">
        <v>3</v>
      </c>
      <c r="F674" s="337"/>
      <c r="G674" s="338"/>
      <c r="H674" s="339"/>
      <c r="I674" s="339" t="s">
        <v>1451</v>
      </c>
      <c r="J674" s="340">
        <v>2800</v>
      </c>
      <c r="K674" s="340">
        <v>3854</v>
      </c>
      <c r="L674" s="340">
        <v>3852</v>
      </c>
      <c r="M674" s="155">
        <f>L674/K674*100</f>
        <v>99.94810586403736</v>
      </c>
    </row>
    <row r="675" spans="1:13" ht="13.5" customHeight="1">
      <c r="A675" s="335"/>
      <c r="B675" s="335"/>
      <c r="C675" s="335"/>
      <c r="D675" s="336"/>
      <c r="E675" s="336"/>
      <c r="F675" s="337"/>
      <c r="G675" s="338"/>
      <c r="H675" s="339"/>
      <c r="I675" s="339"/>
      <c r="J675" s="340"/>
      <c r="K675" s="340"/>
      <c r="L675" s="340"/>
      <c r="M675" s="341"/>
    </row>
    <row r="676" spans="1:13" ht="13.5" customHeight="1">
      <c r="A676" s="335"/>
      <c r="B676" s="335"/>
      <c r="C676" s="335"/>
      <c r="D676" s="336"/>
      <c r="E676" s="336"/>
      <c r="F676" s="310" t="s">
        <v>79</v>
      </c>
      <c r="G676" s="310"/>
      <c r="H676" s="311"/>
      <c r="I676" s="310"/>
      <c r="J676" s="343">
        <f>SUM(J671:J675)</f>
        <v>2800</v>
      </c>
      <c r="K676" s="343">
        <f>SUM(K671:K675)</f>
        <v>3854</v>
      </c>
      <c r="L676" s="343">
        <f>SUM(L671:L675)</f>
        <v>3852</v>
      </c>
      <c r="M676" s="305">
        <f>L676/K676*100</f>
        <v>99.94810586403736</v>
      </c>
    </row>
    <row r="677" spans="1:13" ht="13.5" customHeight="1">
      <c r="A677" s="335"/>
      <c r="B677" s="335"/>
      <c r="C677" s="335"/>
      <c r="D677" s="336"/>
      <c r="E677" s="336"/>
      <c r="F677" s="302"/>
      <c r="G677" s="302"/>
      <c r="H677" s="303"/>
      <c r="I677" s="302"/>
      <c r="J677" s="344"/>
      <c r="K677" s="344"/>
      <c r="L677" s="344"/>
      <c r="M677" s="345"/>
    </row>
    <row r="678" spans="1:13" ht="13.5" customHeight="1">
      <c r="A678" s="335"/>
      <c r="B678" s="335">
        <v>9</v>
      </c>
      <c r="C678" s="335">
        <v>1</v>
      </c>
      <c r="D678" s="336"/>
      <c r="E678" s="336"/>
      <c r="F678" s="302"/>
      <c r="G678" s="342" t="s">
        <v>779</v>
      </c>
      <c r="H678" s="342"/>
      <c r="I678" s="342"/>
      <c r="J678" s="344"/>
      <c r="K678" s="344"/>
      <c r="L678" s="344"/>
      <c r="M678" s="345"/>
    </row>
    <row r="679" spans="1:13" ht="13.5" customHeight="1">
      <c r="A679" s="335"/>
      <c r="B679" s="335"/>
      <c r="C679" s="335"/>
      <c r="D679" s="336">
        <v>1</v>
      </c>
      <c r="E679" s="336"/>
      <c r="F679" s="302"/>
      <c r="G679" s="302"/>
      <c r="H679" s="339" t="s">
        <v>755</v>
      </c>
      <c r="I679" s="339"/>
      <c r="J679" s="344"/>
      <c r="K679" s="344"/>
      <c r="L679" s="344"/>
      <c r="M679" s="345"/>
    </row>
    <row r="680" spans="1:13" ht="13.5" customHeight="1">
      <c r="A680" s="335"/>
      <c r="B680" s="335"/>
      <c r="C680" s="335"/>
      <c r="D680" s="336"/>
      <c r="E680" s="336">
        <v>3</v>
      </c>
      <c r="F680" s="302"/>
      <c r="G680" s="302"/>
      <c r="H680" s="339"/>
      <c r="I680" s="339" t="s">
        <v>1451</v>
      </c>
      <c r="J680" s="340">
        <v>4535</v>
      </c>
      <c r="K680" s="340">
        <v>14581</v>
      </c>
      <c r="L680" s="340">
        <v>14126</v>
      </c>
      <c r="M680" s="155">
        <f>L680/K680*100</f>
        <v>96.87950072011522</v>
      </c>
    </row>
    <row r="681" spans="1:13" ht="13.5" customHeight="1">
      <c r="A681" s="335"/>
      <c r="B681" s="335"/>
      <c r="C681" s="335"/>
      <c r="D681" s="336"/>
      <c r="E681" s="336"/>
      <c r="F681" s="302"/>
      <c r="G681" s="302"/>
      <c r="H681" s="303"/>
      <c r="I681" s="302"/>
      <c r="J681" s="344"/>
      <c r="K681" s="344"/>
      <c r="L681" s="344"/>
      <c r="M681" s="341"/>
    </row>
    <row r="682" spans="1:13" ht="13.5" customHeight="1">
      <c r="A682" s="335"/>
      <c r="B682" s="335"/>
      <c r="C682" s="335"/>
      <c r="D682" s="336"/>
      <c r="E682" s="336"/>
      <c r="F682" s="310" t="s">
        <v>79</v>
      </c>
      <c r="G682" s="310"/>
      <c r="H682" s="311"/>
      <c r="I682" s="310"/>
      <c r="J682" s="343">
        <f>SUM(J677:J681)</f>
        <v>4535</v>
      </c>
      <c r="K682" s="343">
        <f>SUM(K677:K681)</f>
        <v>14581</v>
      </c>
      <c r="L682" s="343">
        <f>SUM(L677:L681)</f>
        <v>14126</v>
      </c>
      <c r="M682" s="305">
        <f>L682/K682*100</f>
        <v>96.87950072011522</v>
      </c>
    </row>
    <row r="683" spans="1:13" ht="15" customHeight="1">
      <c r="A683" s="335"/>
      <c r="B683" s="335"/>
      <c r="C683" s="335"/>
      <c r="D683" s="336"/>
      <c r="E683" s="336"/>
      <c r="F683" s="302"/>
      <c r="G683" s="302"/>
      <c r="H683" s="303"/>
      <c r="I683" s="302"/>
      <c r="J683" s="344"/>
      <c r="K683" s="344"/>
      <c r="L683" s="344"/>
      <c r="M683" s="345"/>
    </row>
    <row r="684" spans="1:13" ht="15" customHeight="1">
      <c r="A684" s="335"/>
      <c r="B684" s="335">
        <v>10</v>
      </c>
      <c r="C684" s="335">
        <v>1</v>
      </c>
      <c r="D684" s="336"/>
      <c r="E684" s="336"/>
      <c r="F684" s="302"/>
      <c r="G684" s="342" t="s">
        <v>780</v>
      </c>
      <c r="H684" s="342"/>
      <c r="I684" s="342"/>
      <c r="J684" s="344"/>
      <c r="K684" s="344"/>
      <c r="L684" s="344"/>
      <c r="M684" s="345"/>
    </row>
    <row r="685" spans="1:13" ht="15" customHeight="1">
      <c r="A685" s="335"/>
      <c r="B685" s="335"/>
      <c r="C685" s="335"/>
      <c r="D685" s="336">
        <v>1</v>
      </c>
      <c r="E685" s="336"/>
      <c r="F685" s="302"/>
      <c r="G685" s="302"/>
      <c r="H685" s="339" t="s">
        <v>755</v>
      </c>
      <c r="I685" s="339"/>
      <c r="J685" s="344"/>
      <c r="K685" s="344"/>
      <c r="L685" s="344"/>
      <c r="M685" s="345"/>
    </row>
    <row r="686" spans="1:13" ht="15" customHeight="1">
      <c r="A686" s="335"/>
      <c r="B686" s="335"/>
      <c r="C686" s="335"/>
      <c r="D686" s="336"/>
      <c r="E686" s="336">
        <v>3</v>
      </c>
      <c r="F686" s="302"/>
      <c r="G686" s="302"/>
      <c r="H686" s="339"/>
      <c r="I686" s="339" t="s">
        <v>1451</v>
      </c>
      <c r="J686" s="340">
        <v>444</v>
      </c>
      <c r="K686" s="340">
        <v>444</v>
      </c>
      <c r="L686" s="340">
        <v>444</v>
      </c>
      <c r="M686" s="155">
        <f>L686/K686*100</f>
        <v>100</v>
      </c>
    </row>
    <row r="687" spans="1:13" ht="15" customHeight="1">
      <c r="A687" s="335"/>
      <c r="B687" s="335"/>
      <c r="C687" s="335"/>
      <c r="D687" s="336"/>
      <c r="E687" s="336"/>
      <c r="F687" s="302"/>
      <c r="G687" s="302"/>
      <c r="H687" s="303"/>
      <c r="I687" s="302"/>
      <c r="J687" s="344"/>
      <c r="K687" s="344"/>
      <c r="L687" s="344"/>
      <c r="M687" s="341"/>
    </row>
    <row r="688" spans="1:13" ht="15" customHeight="1">
      <c r="A688" s="335"/>
      <c r="B688" s="335"/>
      <c r="C688" s="335"/>
      <c r="D688" s="336"/>
      <c r="E688" s="336"/>
      <c r="F688" s="310" t="s">
        <v>79</v>
      </c>
      <c r="G688" s="310"/>
      <c r="H688" s="311"/>
      <c r="I688" s="310"/>
      <c r="J688" s="343">
        <f>SUM(J683:J687)</f>
        <v>444</v>
      </c>
      <c r="K688" s="343">
        <f>SUM(K683:K687)</f>
        <v>444</v>
      </c>
      <c r="L688" s="343">
        <f>SUM(L683:L687)</f>
        <v>444</v>
      </c>
      <c r="M688" s="305">
        <f>L688/K688*100</f>
        <v>100</v>
      </c>
    </row>
    <row r="689" spans="1:13" ht="15" customHeight="1">
      <c r="A689" s="335"/>
      <c r="B689" s="335"/>
      <c r="C689" s="335"/>
      <c r="D689" s="336"/>
      <c r="E689" s="336"/>
      <c r="F689" s="302"/>
      <c r="G689" s="302"/>
      <c r="H689" s="303"/>
      <c r="I689" s="302"/>
      <c r="J689" s="344"/>
      <c r="K689" s="344"/>
      <c r="L689" s="344"/>
      <c r="M689" s="345"/>
    </row>
    <row r="690" spans="1:13" ht="15" customHeight="1">
      <c r="A690" s="335"/>
      <c r="B690" s="335">
        <v>11</v>
      </c>
      <c r="C690" s="335">
        <v>2</v>
      </c>
      <c r="D690" s="336"/>
      <c r="E690" s="336"/>
      <c r="F690" s="302"/>
      <c r="G690" s="342" t="s">
        <v>781</v>
      </c>
      <c r="H690" s="342"/>
      <c r="I690" s="342"/>
      <c r="J690" s="344"/>
      <c r="K690" s="344"/>
      <c r="L690" s="344"/>
      <c r="M690" s="345"/>
    </row>
    <row r="691" spans="1:13" ht="15" customHeight="1">
      <c r="A691" s="335"/>
      <c r="B691" s="335"/>
      <c r="C691" s="335"/>
      <c r="D691" s="336">
        <v>1</v>
      </c>
      <c r="E691" s="336"/>
      <c r="F691" s="302"/>
      <c r="G691" s="302"/>
      <c r="H691" s="339" t="s">
        <v>755</v>
      </c>
      <c r="I691" s="339"/>
      <c r="J691" s="344"/>
      <c r="K691" s="344"/>
      <c r="L691" s="344"/>
      <c r="M691" s="345"/>
    </row>
    <row r="692" spans="1:13" ht="15" customHeight="1">
      <c r="A692" s="335"/>
      <c r="B692" s="335"/>
      <c r="C692" s="335"/>
      <c r="D692" s="336"/>
      <c r="E692" s="336">
        <v>3</v>
      </c>
      <c r="F692" s="302"/>
      <c r="G692" s="302"/>
      <c r="H692" s="339"/>
      <c r="I692" s="339" t="s">
        <v>1451</v>
      </c>
      <c r="J692" s="340">
        <v>150</v>
      </c>
      <c r="K692" s="340">
        <v>150</v>
      </c>
      <c r="L692" s="340">
        <v>150</v>
      </c>
      <c r="M692" s="155">
        <f>L692/K692*100</f>
        <v>100</v>
      </c>
    </row>
    <row r="693" spans="1:13" ht="15" customHeight="1">
      <c r="A693" s="335"/>
      <c r="B693" s="335"/>
      <c r="C693" s="335"/>
      <c r="D693" s="336"/>
      <c r="E693" s="336"/>
      <c r="F693" s="302"/>
      <c r="G693" s="302"/>
      <c r="H693" s="303"/>
      <c r="I693" s="302"/>
      <c r="J693" s="344"/>
      <c r="K693" s="344"/>
      <c r="L693" s="344"/>
      <c r="M693" s="341"/>
    </row>
    <row r="694" spans="1:13" ht="15" customHeight="1">
      <c r="A694" s="335"/>
      <c r="B694" s="335"/>
      <c r="C694" s="335"/>
      <c r="D694" s="336"/>
      <c r="E694" s="336"/>
      <c r="F694" s="310" t="s">
        <v>79</v>
      </c>
      <c r="G694" s="310"/>
      <c r="H694" s="311"/>
      <c r="I694" s="310"/>
      <c r="J694" s="343">
        <f>SUM(J689:J693)</f>
        <v>150</v>
      </c>
      <c r="K694" s="343">
        <f>SUM(K689:K693)</f>
        <v>150</v>
      </c>
      <c r="L694" s="343">
        <f>SUM(L689:L693)</f>
        <v>150</v>
      </c>
      <c r="M694" s="305">
        <f>L694/K694*100</f>
        <v>100</v>
      </c>
    </row>
    <row r="695" spans="1:13" ht="15" customHeight="1">
      <c r="A695" s="335"/>
      <c r="B695" s="335"/>
      <c r="C695" s="335"/>
      <c r="D695" s="336"/>
      <c r="E695" s="336"/>
      <c r="F695" s="302"/>
      <c r="G695" s="302"/>
      <c r="H695" s="303"/>
      <c r="I695" s="302"/>
      <c r="J695" s="344"/>
      <c r="K695" s="344"/>
      <c r="L695" s="344"/>
      <c r="M695" s="345"/>
    </row>
    <row r="696" spans="1:13" ht="15" customHeight="1">
      <c r="A696" s="335"/>
      <c r="B696" s="335">
        <v>12</v>
      </c>
      <c r="C696" s="335">
        <v>2</v>
      </c>
      <c r="D696" s="336"/>
      <c r="E696" s="336"/>
      <c r="F696" s="302"/>
      <c r="G696" s="342" t="s">
        <v>782</v>
      </c>
      <c r="H696" s="342"/>
      <c r="I696" s="342"/>
      <c r="J696" s="344"/>
      <c r="K696" s="344"/>
      <c r="L696" s="344"/>
      <c r="M696" s="345"/>
    </row>
    <row r="697" spans="1:13" ht="15" customHeight="1">
      <c r="A697" s="335"/>
      <c r="B697" s="335"/>
      <c r="C697" s="335"/>
      <c r="D697" s="336">
        <v>1</v>
      </c>
      <c r="E697" s="336"/>
      <c r="F697" s="302"/>
      <c r="G697" s="302"/>
      <c r="H697" s="339" t="s">
        <v>755</v>
      </c>
      <c r="I697" s="339"/>
      <c r="J697" s="344"/>
      <c r="K697" s="344"/>
      <c r="L697" s="344"/>
      <c r="M697" s="345"/>
    </row>
    <row r="698" spans="1:13" ht="15" customHeight="1">
      <c r="A698" s="335"/>
      <c r="B698" s="335"/>
      <c r="C698" s="335"/>
      <c r="D698" s="336"/>
      <c r="E698" s="336">
        <v>3</v>
      </c>
      <c r="F698" s="302"/>
      <c r="G698" s="302"/>
      <c r="H698" s="339"/>
      <c r="I698" s="339" t="s">
        <v>1451</v>
      </c>
      <c r="J698" s="340">
        <v>100</v>
      </c>
      <c r="K698" s="340">
        <v>100</v>
      </c>
      <c r="L698" s="340">
        <v>100</v>
      </c>
      <c r="M698" s="155">
        <f>L698/K698*100</f>
        <v>100</v>
      </c>
    </row>
    <row r="699" spans="1:13" ht="15" customHeight="1">
      <c r="A699" s="335"/>
      <c r="B699" s="335"/>
      <c r="C699" s="335"/>
      <c r="D699" s="336"/>
      <c r="E699" s="336"/>
      <c r="F699" s="302"/>
      <c r="G699" s="302"/>
      <c r="H699" s="303"/>
      <c r="I699" s="302"/>
      <c r="J699" s="344"/>
      <c r="K699" s="344"/>
      <c r="L699" s="344"/>
      <c r="M699" s="341"/>
    </row>
    <row r="700" spans="1:13" ht="15" customHeight="1">
      <c r="A700" s="335"/>
      <c r="B700" s="335"/>
      <c r="C700" s="335"/>
      <c r="D700" s="336"/>
      <c r="E700" s="336"/>
      <c r="F700" s="310" t="s">
        <v>79</v>
      </c>
      <c r="G700" s="310"/>
      <c r="H700" s="311"/>
      <c r="I700" s="310"/>
      <c r="J700" s="343">
        <f>SUM(J695:J699)</f>
        <v>100</v>
      </c>
      <c r="K700" s="343">
        <f>SUM(K695:K699)</f>
        <v>100</v>
      </c>
      <c r="L700" s="343">
        <f>SUM(L695:L699)</f>
        <v>100</v>
      </c>
      <c r="M700" s="305">
        <f>L700/K700*100</f>
        <v>100</v>
      </c>
    </row>
    <row r="701" spans="1:13" ht="15" customHeight="1">
      <c r="A701" s="335"/>
      <c r="B701" s="335"/>
      <c r="C701" s="335"/>
      <c r="D701" s="336"/>
      <c r="E701" s="336"/>
      <c r="F701" s="302"/>
      <c r="G701" s="302"/>
      <c r="H701" s="303"/>
      <c r="I701" s="302"/>
      <c r="J701" s="344"/>
      <c r="K701" s="344"/>
      <c r="L701" s="344"/>
      <c r="M701" s="345"/>
    </row>
    <row r="702" spans="1:13" ht="15" customHeight="1">
      <c r="A702" s="335"/>
      <c r="B702" s="335">
        <v>13</v>
      </c>
      <c r="C702" s="335">
        <v>1</v>
      </c>
      <c r="D702" s="336"/>
      <c r="E702" s="336"/>
      <c r="F702" s="302"/>
      <c r="G702" s="342" t="s">
        <v>783</v>
      </c>
      <c r="H702" s="342"/>
      <c r="I702" s="342"/>
      <c r="J702" s="344"/>
      <c r="K702" s="344"/>
      <c r="L702" s="344"/>
      <c r="M702" s="345"/>
    </row>
    <row r="703" spans="1:13" ht="15" customHeight="1">
      <c r="A703" s="335"/>
      <c r="B703" s="335"/>
      <c r="C703" s="335"/>
      <c r="D703" s="336">
        <v>1</v>
      </c>
      <c r="E703" s="336"/>
      <c r="F703" s="302"/>
      <c r="G703" s="302"/>
      <c r="H703" s="339" t="s">
        <v>755</v>
      </c>
      <c r="I703" s="339"/>
      <c r="J703" s="344"/>
      <c r="K703" s="344"/>
      <c r="L703" s="344"/>
      <c r="M703" s="345"/>
    </row>
    <row r="704" spans="1:13" ht="15" customHeight="1">
      <c r="A704" s="335"/>
      <c r="B704" s="335"/>
      <c r="C704" s="335"/>
      <c r="D704" s="336"/>
      <c r="E704" s="336">
        <v>3</v>
      </c>
      <c r="F704" s="302"/>
      <c r="G704" s="302"/>
      <c r="H704" s="339"/>
      <c r="I704" s="339" t="s">
        <v>1451</v>
      </c>
      <c r="J704" s="340"/>
      <c r="K704" s="340">
        <v>138</v>
      </c>
      <c r="L704" s="340">
        <v>138</v>
      </c>
      <c r="M704" s="155">
        <f>L704/K704*100</f>
        <v>100</v>
      </c>
    </row>
    <row r="705" spans="1:13" ht="15" customHeight="1">
      <c r="A705" s="335"/>
      <c r="B705" s="335"/>
      <c r="C705" s="335"/>
      <c r="D705" s="336"/>
      <c r="E705" s="336"/>
      <c r="F705" s="302"/>
      <c r="G705" s="302"/>
      <c r="H705" s="303"/>
      <c r="I705" s="302"/>
      <c r="J705" s="344"/>
      <c r="K705" s="344"/>
      <c r="L705" s="344"/>
      <c r="M705" s="341"/>
    </row>
    <row r="706" spans="1:13" ht="15" customHeight="1">
      <c r="A706" s="335"/>
      <c r="B706" s="335"/>
      <c r="C706" s="335"/>
      <c r="D706" s="336"/>
      <c r="E706" s="336"/>
      <c r="F706" s="310" t="s">
        <v>79</v>
      </c>
      <c r="G706" s="310"/>
      <c r="H706" s="311"/>
      <c r="I706" s="310"/>
      <c r="J706" s="343">
        <f>SUM(J701:J705)</f>
        <v>0</v>
      </c>
      <c r="K706" s="343">
        <f>SUM(K701:K705)</f>
        <v>138</v>
      </c>
      <c r="L706" s="343">
        <f>SUM(L701:L705)</f>
        <v>138</v>
      </c>
      <c r="M706" s="305">
        <f>L706/K706*100</f>
        <v>100</v>
      </c>
    </row>
    <row r="707" spans="1:13" ht="18" customHeight="1">
      <c r="A707" s="335"/>
      <c r="B707" s="335"/>
      <c r="C707" s="335"/>
      <c r="D707" s="336"/>
      <c r="E707" s="336"/>
      <c r="F707" s="302"/>
      <c r="G707" s="302"/>
      <c r="H707" s="303"/>
      <c r="I707" s="302"/>
      <c r="J707" s="344"/>
      <c r="K707" s="344"/>
      <c r="L707" s="344"/>
      <c r="M707" s="345"/>
    </row>
    <row r="708" spans="1:13" ht="15" customHeight="1">
      <c r="A708" s="335"/>
      <c r="B708" s="335"/>
      <c r="C708" s="335"/>
      <c r="D708" s="336"/>
      <c r="E708" s="336"/>
      <c r="F708" s="294" t="s">
        <v>76</v>
      </c>
      <c r="G708" s="294"/>
      <c r="H708" s="295"/>
      <c r="I708" s="294"/>
      <c r="J708" s="346">
        <f>SUM(J629:J707)/2</f>
        <v>64300</v>
      </c>
      <c r="K708" s="346">
        <f>SUM(K629:K707)/2</f>
        <v>77787</v>
      </c>
      <c r="L708" s="346">
        <f>SUM(L629:L707)/2</f>
        <v>74944</v>
      </c>
      <c r="M708" s="165">
        <f>L708/K708*100</f>
        <v>96.34514764677903</v>
      </c>
    </row>
    <row r="709" spans="1:13" ht="14.25" customHeight="1">
      <c r="A709" s="335"/>
      <c r="B709" s="335"/>
      <c r="C709" s="335"/>
      <c r="D709" s="336"/>
      <c r="E709" s="336"/>
      <c r="F709" s="337"/>
      <c r="G709" s="338"/>
      <c r="H709" s="339"/>
      <c r="I709" s="338"/>
      <c r="J709" s="344"/>
      <c r="K709" s="344"/>
      <c r="L709" s="344"/>
      <c r="M709" s="345"/>
    </row>
    <row r="710" spans="1:13" ht="14.25" customHeight="1">
      <c r="A710" s="335">
        <v>3</v>
      </c>
      <c r="B710" s="335"/>
      <c r="C710" s="335"/>
      <c r="D710" s="336"/>
      <c r="E710" s="336"/>
      <c r="F710" s="337" t="s">
        <v>784</v>
      </c>
      <c r="G710" s="338"/>
      <c r="H710" s="339"/>
      <c r="I710" s="339"/>
      <c r="J710" s="340"/>
      <c r="K710" s="340"/>
      <c r="L710" s="340"/>
      <c r="M710" s="341"/>
    </row>
    <row r="711" spans="1:13" ht="14.25" customHeight="1">
      <c r="A711" s="335"/>
      <c r="B711" s="335">
        <v>1</v>
      </c>
      <c r="C711" s="335">
        <v>1</v>
      </c>
      <c r="D711" s="336"/>
      <c r="E711" s="336"/>
      <c r="F711" s="337"/>
      <c r="G711" s="342" t="s">
        <v>785</v>
      </c>
      <c r="H711" s="339"/>
      <c r="I711" s="339"/>
      <c r="J711" s="340"/>
      <c r="K711" s="340"/>
      <c r="L711" s="340"/>
      <c r="M711" s="341"/>
    </row>
    <row r="712" spans="1:13" ht="14.25" customHeight="1">
      <c r="A712" s="335"/>
      <c r="B712" s="335"/>
      <c r="C712" s="335"/>
      <c r="D712" s="336">
        <v>1</v>
      </c>
      <c r="E712" s="336"/>
      <c r="F712" s="337"/>
      <c r="G712" s="338"/>
      <c r="H712" s="339" t="s">
        <v>755</v>
      </c>
      <c r="I712" s="339"/>
      <c r="J712" s="340"/>
      <c r="K712" s="340"/>
      <c r="L712" s="340"/>
      <c r="M712" s="341"/>
    </row>
    <row r="713" spans="1:13" ht="15" customHeight="1">
      <c r="A713" s="335"/>
      <c r="B713" s="335"/>
      <c r="C713" s="335"/>
      <c r="D713" s="336"/>
      <c r="E713" s="336">
        <v>3</v>
      </c>
      <c r="F713" s="337"/>
      <c r="G713" s="338"/>
      <c r="H713" s="339"/>
      <c r="I713" s="339" t="s">
        <v>1451</v>
      </c>
      <c r="J713" s="340">
        <v>20000</v>
      </c>
      <c r="K713" s="340">
        <v>24100</v>
      </c>
      <c r="L713" s="340">
        <v>24100</v>
      </c>
      <c r="M713" s="155">
        <f>L713/K713*100</f>
        <v>100</v>
      </c>
    </row>
    <row r="714" spans="1:13" ht="15" customHeight="1">
      <c r="A714" s="335"/>
      <c r="B714" s="335"/>
      <c r="C714" s="335"/>
      <c r="D714" s="336"/>
      <c r="E714" s="336"/>
      <c r="F714" s="337"/>
      <c r="G714" s="338"/>
      <c r="H714" s="339"/>
      <c r="I714" s="339"/>
      <c r="J714" s="340"/>
      <c r="K714" s="340"/>
      <c r="L714" s="340"/>
      <c r="M714" s="341"/>
    </row>
    <row r="715" spans="1:13" ht="15" customHeight="1">
      <c r="A715" s="335"/>
      <c r="B715" s="335"/>
      <c r="C715" s="335"/>
      <c r="D715" s="336"/>
      <c r="E715" s="336"/>
      <c r="F715" s="310" t="s">
        <v>79</v>
      </c>
      <c r="G715" s="310"/>
      <c r="H715" s="311"/>
      <c r="I715" s="310"/>
      <c r="J715" s="343">
        <f>SUM(J709:J714)</f>
        <v>20000</v>
      </c>
      <c r="K715" s="343">
        <f>SUM(K709:K714)</f>
        <v>24100</v>
      </c>
      <c r="L715" s="343">
        <f>SUM(L709:L714)</f>
        <v>24100</v>
      </c>
      <c r="M715" s="305">
        <f>L715/K715*100</f>
        <v>100</v>
      </c>
    </row>
    <row r="716" spans="1:13" ht="15" customHeight="1">
      <c r="A716" s="335"/>
      <c r="B716" s="335"/>
      <c r="C716" s="335"/>
      <c r="D716" s="336"/>
      <c r="E716" s="336"/>
      <c r="F716" s="337"/>
      <c r="G716" s="338"/>
      <c r="H716" s="339"/>
      <c r="I716" s="339"/>
      <c r="J716" s="340"/>
      <c r="K716" s="340"/>
      <c r="L716" s="340"/>
      <c r="M716" s="341"/>
    </row>
    <row r="717" spans="1:13" ht="15" customHeight="1">
      <c r="A717" s="335"/>
      <c r="B717" s="335">
        <v>2</v>
      </c>
      <c r="C717" s="335">
        <v>1</v>
      </c>
      <c r="D717" s="336"/>
      <c r="E717" s="336"/>
      <c r="F717" s="337"/>
      <c r="G717" s="342" t="s">
        <v>786</v>
      </c>
      <c r="H717" s="339"/>
      <c r="I717" s="339"/>
      <c r="J717" s="340"/>
      <c r="K717" s="340"/>
      <c r="L717" s="340"/>
      <c r="M717" s="341"/>
    </row>
    <row r="718" spans="1:13" ht="15" customHeight="1">
      <c r="A718" s="335"/>
      <c r="B718" s="335"/>
      <c r="C718" s="335"/>
      <c r="D718" s="336">
        <v>1</v>
      </c>
      <c r="E718" s="336"/>
      <c r="F718" s="337"/>
      <c r="G718" s="338"/>
      <c r="H718" s="339" t="s">
        <v>755</v>
      </c>
      <c r="I718" s="339"/>
      <c r="J718" s="340"/>
      <c r="K718" s="340"/>
      <c r="L718" s="340"/>
      <c r="M718" s="341"/>
    </row>
    <row r="719" spans="1:13" ht="15" customHeight="1">
      <c r="A719" s="335"/>
      <c r="B719" s="335"/>
      <c r="C719" s="335"/>
      <c r="D719" s="336"/>
      <c r="E719" s="336">
        <v>3</v>
      </c>
      <c r="F719" s="337"/>
      <c r="G719" s="338"/>
      <c r="H719" s="339"/>
      <c r="I719" s="339" t="s">
        <v>1451</v>
      </c>
      <c r="J719" s="340">
        <v>1000</v>
      </c>
      <c r="K719" s="340">
        <v>1000</v>
      </c>
      <c r="L719" s="340">
        <v>1000</v>
      </c>
      <c r="M719" s="155">
        <f>L719/K719*100</f>
        <v>100</v>
      </c>
    </row>
    <row r="720" spans="1:13" ht="15" customHeight="1">
      <c r="A720" s="335"/>
      <c r="B720" s="335"/>
      <c r="C720" s="335"/>
      <c r="D720" s="336"/>
      <c r="E720" s="336"/>
      <c r="F720" s="337"/>
      <c r="G720" s="338"/>
      <c r="H720" s="339"/>
      <c r="I720" s="339"/>
      <c r="J720" s="340"/>
      <c r="K720" s="340"/>
      <c r="L720" s="340"/>
      <c r="M720" s="341"/>
    </row>
    <row r="721" spans="1:13" ht="15" customHeight="1">
      <c r="A721" s="335"/>
      <c r="B721" s="335"/>
      <c r="C721" s="335"/>
      <c r="D721" s="336"/>
      <c r="E721" s="336"/>
      <c r="F721" s="310" t="s">
        <v>79</v>
      </c>
      <c r="G721" s="310"/>
      <c r="H721" s="311"/>
      <c r="I721" s="310"/>
      <c r="J721" s="343">
        <f>SUM(J716:J720)</f>
        <v>1000</v>
      </c>
      <c r="K721" s="343">
        <f>SUM(K716:K720)</f>
        <v>1000</v>
      </c>
      <c r="L721" s="343">
        <f>SUM(L716:L720)</f>
        <v>1000</v>
      </c>
      <c r="M721" s="305">
        <f>L721/K721*100</f>
        <v>100</v>
      </c>
    </row>
    <row r="722" spans="1:13" ht="15" customHeight="1">
      <c r="A722" s="335"/>
      <c r="B722" s="335"/>
      <c r="C722" s="335"/>
      <c r="D722" s="336"/>
      <c r="E722" s="336"/>
      <c r="F722" s="337"/>
      <c r="G722" s="338"/>
      <c r="H722" s="339"/>
      <c r="I722" s="338"/>
      <c r="J722" s="344"/>
      <c r="K722" s="344"/>
      <c r="L722" s="344"/>
      <c r="M722" s="345"/>
    </row>
    <row r="723" spans="1:13" ht="15" customHeight="1">
      <c r="A723" s="335"/>
      <c r="B723" s="335">
        <v>3</v>
      </c>
      <c r="C723" s="335">
        <v>1</v>
      </c>
      <c r="D723" s="336"/>
      <c r="E723" s="336"/>
      <c r="F723" s="337"/>
      <c r="G723" s="342" t="s">
        <v>787</v>
      </c>
      <c r="H723" s="339"/>
      <c r="I723" s="339"/>
      <c r="J723" s="340"/>
      <c r="K723" s="340"/>
      <c r="L723" s="340"/>
      <c r="M723" s="341"/>
    </row>
    <row r="724" spans="1:13" ht="15" customHeight="1">
      <c r="A724" s="335"/>
      <c r="B724" s="335"/>
      <c r="C724" s="335"/>
      <c r="D724" s="336">
        <v>1</v>
      </c>
      <c r="E724" s="336"/>
      <c r="F724" s="337"/>
      <c r="G724" s="338"/>
      <c r="H724" s="339" t="s">
        <v>755</v>
      </c>
      <c r="I724" s="339"/>
      <c r="J724" s="340"/>
      <c r="K724" s="340"/>
      <c r="L724" s="340"/>
      <c r="M724" s="341"/>
    </row>
    <row r="725" spans="1:13" ht="15" customHeight="1">
      <c r="A725" s="335"/>
      <c r="B725" s="335"/>
      <c r="C725" s="335"/>
      <c r="D725" s="336"/>
      <c r="E725" s="336">
        <v>3</v>
      </c>
      <c r="F725" s="337"/>
      <c r="G725" s="338"/>
      <c r="H725" s="339"/>
      <c r="I725" s="339" t="s">
        <v>1451</v>
      </c>
      <c r="J725" s="340">
        <v>1000</v>
      </c>
      <c r="K725" s="340">
        <v>1000</v>
      </c>
      <c r="L725" s="340">
        <v>1000</v>
      </c>
      <c r="M725" s="155">
        <f>L725/K725*100</f>
        <v>100</v>
      </c>
    </row>
    <row r="726" spans="1:13" ht="15" customHeight="1">
      <c r="A726" s="335"/>
      <c r="B726" s="335"/>
      <c r="C726" s="335"/>
      <c r="D726" s="336"/>
      <c r="E726" s="336"/>
      <c r="F726" s="337"/>
      <c r="G726" s="338"/>
      <c r="H726" s="339"/>
      <c r="I726" s="339"/>
      <c r="J726" s="340"/>
      <c r="K726" s="340"/>
      <c r="L726" s="340"/>
      <c r="M726" s="341"/>
    </row>
    <row r="727" spans="1:13" ht="15" customHeight="1">
      <c r="A727" s="335"/>
      <c r="B727" s="335"/>
      <c r="C727" s="335"/>
      <c r="D727" s="336"/>
      <c r="E727" s="336"/>
      <c r="F727" s="310" t="s">
        <v>79</v>
      </c>
      <c r="G727" s="310"/>
      <c r="H727" s="311"/>
      <c r="I727" s="310"/>
      <c r="J727" s="343">
        <f>SUM(J722:J726)</f>
        <v>1000</v>
      </c>
      <c r="K727" s="343">
        <f>SUM(K722:K726)</f>
        <v>1000</v>
      </c>
      <c r="L727" s="343">
        <f>SUM(L722:L726)</f>
        <v>1000</v>
      </c>
      <c r="M727" s="305">
        <f>L727/K727*100</f>
        <v>100</v>
      </c>
    </row>
    <row r="728" spans="1:13" ht="13.5" customHeight="1">
      <c r="A728" s="335"/>
      <c r="B728" s="335"/>
      <c r="C728" s="335"/>
      <c r="D728" s="336"/>
      <c r="E728" s="336"/>
      <c r="F728" s="337"/>
      <c r="G728" s="338"/>
      <c r="H728" s="339"/>
      <c r="I728" s="338"/>
      <c r="J728" s="344"/>
      <c r="K728" s="344"/>
      <c r="L728" s="344"/>
      <c r="M728" s="345"/>
    </row>
    <row r="729" spans="1:13" ht="13.5" customHeight="1">
      <c r="A729" s="335"/>
      <c r="B729" s="335">
        <v>4</v>
      </c>
      <c r="C729" s="335">
        <v>1</v>
      </c>
      <c r="D729" s="336"/>
      <c r="E729" s="336"/>
      <c r="F729" s="337"/>
      <c r="G729" s="342" t="s">
        <v>788</v>
      </c>
      <c r="H729" s="339"/>
      <c r="I729" s="339"/>
      <c r="J729" s="340"/>
      <c r="K729" s="340"/>
      <c r="L729" s="340"/>
      <c r="M729" s="341"/>
    </row>
    <row r="730" spans="1:13" ht="13.5" customHeight="1">
      <c r="A730" s="335"/>
      <c r="B730" s="335"/>
      <c r="C730" s="335"/>
      <c r="D730" s="336">
        <v>1</v>
      </c>
      <c r="E730" s="336"/>
      <c r="F730" s="337"/>
      <c r="G730" s="338"/>
      <c r="H730" s="339" t="s">
        <v>755</v>
      </c>
      <c r="I730" s="339"/>
      <c r="J730" s="340"/>
      <c r="K730" s="340"/>
      <c r="L730" s="340"/>
      <c r="M730" s="341"/>
    </row>
    <row r="731" spans="1:13" ht="13.5" customHeight="1">
      <c r="A731" s="335"/>
      <c r="B731" s="335"/>
      <c r="C731" s="335"/>
      <c r="D731" s="336"/>
      <c r="E731" s="336">
        <v>3</v>
      </c>
      <c r="F731" s="337"/>
      <c r="G731" s="338"/>
      <c r="H731" s="339"/>
      <c r="I731" s="339" t="s">
        <v>1451</v>
      </c>
      <c r="J731" s="340">
        <v>5000</v>
      </c>
      <c r="K731" s="340">
        <v>9223</v>
      </c>
      <c r="L731" s="340">
        <v>8806</v>
      </c>
      <c r="M731" s="155">
        <f>L731/K731*100</f>
        <v>95.478694567928</v>
      </c>
    </row>
    <row r="732" spans="1:13" ht="13.5" customHeight="1">
      <c r="A732" s="335"/>
      <c r="B732" s="335"/>
      <c r="C732" s="335"/>
      <c r="D732" s="336"/>
      <c r="E732" s="336"/>
      <c r="F732" s="337"/>
      <c r="G732" s="338"/>
      <c r="H732" s="339"/>
      <c r="I732" s="339"/>
      <c r="J732" s="340"/>
      <c r="K732" s="340"/>
      <c r="L732" s="340"/>
      <c r="M732" s="341"/>
    </row>
    <row r="733" spans="1:13" ht="13.5" customHeight="1">
      <c r="A733" s="335"/>
      <c r="B733" s="335"/>
      <c r="C733" s="335"/>
      <c r="D733" s="336"/>
      <c r="E733" s="336"/>
      <c r="F733" s="310" t="s">
        <v>79</v>
      </c>
      <c r="G733" s="310"/>
      <c r="H733" s="311"/>
      <c r="I733" s="310"/>
      <c r="J733" s="343">
        <f>SUM(J728:J732)</f>
        <v>5000</v>
      </c>
      <c r="K733" s="343">
        <f>SUM(K728:K732)</f>
        <v>9223</v>
      </c>
      <c r="L733" s="343">
        <f>SUM(L728:L732)</f>
        <v>8806</v>
      </c>
      <c r="M733" s="305">
        <f>L733/K733*100</f>
        <v>95.478694567928</v>
      </c>
    </row>
    <row r="734" spans="1:13" ht="12.75" customHeight="1">
      <c r="A734" s="335"/>
      <c r="B734" s="335"/>
      <c r="C734" s="335"/>
      <c r="D734" s="336"/>
      <c r="E734" s="336"/>
      <c r="F734" s="337"/>
      <c r="G734" s="342"/>
      <c r="H734" s="339"/>
      <c r="I734" s="338"/>
      <c r="J734" s="344"/>
      <c r="K734" s="344"/>
      <c r="L734" s="344"/>
      <c r="M734" s="345"/>
    </row>
    <row r="735" spans="1:13" ht="12.75" customHeight="1">
      <c r="A735" s="335"/>
      <c r="B735" s="335">
        <v>5</v>
      </c>
      <c r="C735" s="335">
        <v>1</v>
      </c>
      <c r="D735" s="336"/>
      <c r="E735" s="336"/>
      <c r="F735" s="337"/>
      <c r="G735" s="342" t="s">
        <v>789</v>
      </c>
      <c r="H735" s="339"/>
      <c r="I735" s="339"/>
      <c r="J735" s="340"/>
      <c r="K735" s="340"/>
      <c r="L735" s="340"/>
      <c r="M735" s="341"/>
    </row>
    <row r="736" spans="1:13" ht="12.75" customHeight="1">
      <c r="A736" s="335"/>
      <c r="B736" s="335"/>
      <c r="C736" s="335"/>
      <c r="D736" s="336">
        <v>1</v>
      </c>
      <c r="E736" s="336"/>
      <c r="F736" s="337"/>
      <c r="G736" s="338"/>
      <c r="H736" s="339" t="s">
        <v>755</v>
      </c>
      <c r="I736" s="339"/>
      <c r="J736" s="340"/>
      <c r="K736" s="340"/>
      <c r="L736" s="340"/>
      <c r="M736" s="341"/>
    </row>
    <row r="737" spans="1:13" ht="12.75" customHeight="1">
      <c r="A737" s="335"/>
      <c r="B737" s="335"/>
      <c r="C737" s="335"/>
      <c r="D737" s="336"/>
      <c r="E737" s="336">
        <v>3</v>
      </c>
      <c r="F737" s="337"/>
      <c r="G737" s="338"/>
      <c r="H737" s="339"/>
      <c r="I737" s="339" t="s">
        <v>1451</v>
      </c>
      <c r="J737" s="340">
        <v>4600</v>
      </c>
      <c r="K737" s="340">
        <v>4600</v>
      </c>
      <c r="L737" s="340">
        <v>4600</v>
      </c>
      <c r="M737" s="155">
        <f>L737/K737*100</f>
        <v>100</v>
      </c>
    </row>
    <row r="738" spans="1:13" ht="12.75" customHeight="1">
      <c r="A738" s="335"/>
      <c r="B738" s="335"/>
      <c r="C738" s="335"/>
      <c r="D738" s="336"/>
      <c r="E738" s="336"/>
      <c r="F738" s="337"/>
      <c r="G738" s="338"/>
      <c r="H738" s="339"/>
      <c r="I738" s="339"/>
      <c r="J738" s="340"/>
      <c r="K738" s="340"/>
      <c r="L738" s="340"/>
      <c r="M738" s="341"/>
    </row>
    <row r="739" spans="1:13" ht="12.75" customHeight="1">
      <c r="A739" s="335"/>
      <c r="B739" s="335"/>
      <c r="C739" s="335"/>
      <c r="D739" s="336"/>
      <c r="E739" s="336"/>
      <c r="F739" s="310" t="s">
        <v>79</v>
      </c>
      <c r="G739" s="310"/>
      <c r="H739" s="311"/>
      <c r="I739" s="310"/>
      <c r="J739" s="343">
        <f>SUM(J734:J738)</f>
        <v>4600</v>
      </c>
      <c r="K739" s="343">
        <f>SUM(K734:K738)</f>
        <v>4600</v>
      </c>
      <c r="L739" s="343">
        <f>SUM(L734:L738)</f>
        <v>4600</v>
      </c>
      <c r="M739" s="305">
        <f>L739/K739*100</f>
        <v>100</v>
      </c>
    </row>
    <row r="740" spans="1:13" ht="12.75" customHeight="1">
      <c r="A740" s="335"/>
      <c r="B740" s="335"/>
      <c r="C740" s="335"/>
      <c r="D740" s="336"/>
      <c r="E740" s="336"/>
      <c r="F740" s="337"/>
      <c r="G740" s="342"/>
      <c r="H740" s="339"/>
      <c r="I740" s="338"/>
      <c r="J740" s="344"/>
      <c r="K740" s="344"/>
      <c r="L740" s="344"/>
      <c r="M740" s="345"/>
    </row>
    <row r="741" spans="1:13" ht="12.75" customHeight="1">
      <c r="A741" s="335"/>
      <c r="B741" s="335">
        <v>6</v>
      </c>
      <c r="C741" s="335">
        <v>1</v>
      </c>
      <c r="D741" s="336"/>
      <c r="E741" s="336"/>
      <c r="F741" s="337"/>
      <c r="G741" s="342" t="s">
        <v>790</v>
      </c>
      <c r="H741" s="339"/>
      <c r="I741" s="339"/>
      <c r="J741" s="340"/>
      <c r="K741" s="340"/>
      <c r="L741" s="340"/>
      <c r="M741" s="341"/>
    </row>
    <row r="742" spans="1:13" ht="12.75" customHeight="1">
      <c r="A742" s="335"/>
      <c r="B742" s="335"/>
      <c r="C742" s="335"/>
      <c r="D742" s="336">
        <v>1</v>
      </c>
      <c r="E742" s="336"/>
      <c r="F742" s="337"/>
      <c r="G742" s="338"/>
      <c r="H742" s="339" t="s">
        <v>755</v>
      </c>
      <c r="I742" s="339"/>
      <c r="J742" s="340"/>
      <c r="K742" s="340"/>
      <c r="L742" s="340"/>
      <c r="M742" s="341"/>
    </row>
    <row r="743" spans="1:13" ht="12.75" customHeight="1">
      <c r="A743" s="335"/>
      <c r="B743" s="335"/>
      <c r="C743" s="335"/>
      <c r="D743" s="336"/>
      <c r="E743" s="336">
        <v>3</v>
      </c>
      <c r="F743" s="337"/>
      <c r="G743" s="338"/>
      <c r="H743" s="339"/>
      <c r="I743" s="339" t="s">
        <v>1451</v>
      </c>
      <c r="J743" s="340">
        <v>500</v>
      </c>
      <c r="K743" s="340">
        <v>866</v>
      </c>
      <c r="L743" s="340">
        <v>568</v>
      </c>
      <c r="M743" s="155">
        <f>L743/K743*100</f>
        <v>65.58891454965358</v>
      </c>
    </row>
    <row r="744" spans="1:13" ht="12.75" customHeight="1">
      <c r="A744" s="335"/>
      <c r="B744" s="335"/>
      <c r="C744" s="335"/>
      <c r="D744" s="336"/>
      <c r="E744" s="336"/>
      <c r="F744" s="337"/>
      <c r="G744" s="338"/>
      <c r="H744" s="339"/>
      <c r="I744" s="339"/>
      <c r="J744" s="340"/>
      <c r="K744" s="340"/>
      <c r="L744" s="340"/>
      <c r="M744" s="341"/>
    </row>
    <row r="745" spans="1:13" ht="12.75" customHeight="1">
      <c r="A745" s="335"/>
      <c r="B745" s="335"/>
      <c r="C745" s="335"/>
      <c r="D745" s="336"/>
      <c r="E745" s="336"/>
      <c r="F745" s="310" t="s">
        <v>79</v>
      </c>
      <c r="G745" s="310"/>
      <c r="H745" s="311"/>
      <c r="I745" s="310"/>
      <c r="J745" s="343">
        <f>SUM(J740:J744)</f>
        <v>500</v>
      </c>
      <c r="K745" s="343">
        <f>SUM(K740:K744)</f>
        <v>866</v>
      </c>
      <c r="L745" s="343">
        <f>SUM(L740:L744)</f>
        <v>568</v>
      </c>
      <c r="M745" s="305">
        <f>L745/K745*100</f>
        <v>65.58891454965358</v>
      </c>
    </row>
    <row r="746" spans="1:13" ht="12.75" customHeight="1">
      <c r="A746" s="335"/>
      <c r="B746" s="335"/>
      <c r="C746" s="335"/>
      <c r="D746" s="336"/>
      <c r="E746" s="336"/>
      <c r="F746" s="302"/>
      <c r="G746" s="302"/>
      <c r="H746" s="303"/>
      <c r="I746" s="302"/>
      <c r="J746" s="344"/>
      <c r="K746" s="344"/>
      <c r="L746" s="344"/>
      <c r="M746" s="345"/>
    </row>
    <row r="747" spans="1:13" ht="12.75" customHeight="1">
      <c r="A747" s="335"/>
      <c r="B747" s="335"/>
      <c r="C747" s="335"/>
      <c r="D747" s="336"/>
      <c r="E747" s="336"/>
      <c r="F747" s="294" t="s">
        <v>76</v>
      </c>
      <c r="G747" s="294"/>
      <c r="H747" s="295"/>
      <c r="I747" s="294"/>
      <c r="J747" s="346">
        <f>SUM(J711:J745)/2</f>
        <v>32100</v>
      </c>
      <c r="K747" s="346">
        <f>SUM(K711:K745)/2</f>
        <v>40789</v>
      </c>
      <c r="L747" s="346">
        <f>SUM(L711:L745)/2</f>
        <v>40074</v>
      </c>
      <c r="M747" s="165">
        <f>L747/K747*100</f>
        <v>98.24707641766163</v>
      </c>
    </row>
    <row r="748" spans="1:13" ht="12.75" customHeight="1">
      <c r="A748" s="335"/>
      <c r="B748" s="335"/>
      <c r="C748" s="335"/>
      <c r="D748" s="336"/>
      <c r="E748" s="336"/>
      <c r="F748" s="337"/>
      <c r="G748" s="338"/>
      <c r="H748" s="339"/>
      <c r="I748" s="338"/>
      <c r="J748" s="344"/>
      <c r="K748" s="344"/>
      <c r="L748" s="344"/>
      <c r="M748" s="345"/>
    </row>
    <row r="749" spans="1:13" ht="12.75" customHeight="1">
      <c r="A749" s="335">
        <v>4</v>
      </c>
      <c r="B749" s="335"/>
      <c r="C749" s="335"/>
      <c r="D749" s="336"/>
      <c r="E749" s="336"/>
      <c r="F749" s="337" t="s">
        <v>791</v>
      </c>
      <c r="G749" s="338"/>
      <c r="H749" s="339"/>
      <c r="I749" s="339"/>
      <c r="J749" s="340"/>
      <c r="K749" s="340"/>
      <c r="L749" s="340"/>
      <c r="M749" s="341"/>
    </row>
    <row r="750" spans="1:13" ht="12.75" customHeight="1">
      <c r="A750" s="335"/>
      <c r="B750" s="335"/>
      <c r="C750" s="335">
        <v>1</v>
      </c>
      <c r="D750" s="336"/>
      <c r="E750" s="336"/>
      <c r="F750" s="337"/>
      <c r="G750" s="342" t="s">
        <v>792</v>
      </c>
      <c r="H750" s="339"/>
      <c r="I750" s="339"/>
      <c r="J750" s="340"/>
      <c r="K750" s="340"/>
      <c r="L750" s="340"/>
      <c r="M750" s="341"/>
    </row>
    <row r="751" spans="1:13" ht="12.75" customHeight="1">
      <c r="A751" s="335"/>
      <c r="B751" s="335"/>
      <c r="C751" s="335"/>
      <c r="D751" s="336">
        <v>1</v>
      </c>
      <c r="E751" s="336"/>
      <c r="F751" s="337"/>
      <c r="G751" s="338"/>
      <c r="H751" s="339" t="s">
        <v>755</v>
      </c>
      <c r="I751" s="339"/>
      <c r="J751" s="340"/>
      <c r="K751" s="340"/>
      <c r="L751" s="340"/>
      <c r="M751" s="341"/>
    </row>
    <row r="752" spans="1:13" ht="12.75" customHeight="1">
      <c r="A752" s="335"/>
      <c r="B752" s="335"/>
      <c r="C752" s="335"/>
      <c r="D752" s="336"/>
      <c r="E752" s="336">
        <v>3</v>
      </c>
      <c r="F752" s="337"/>
      <c r="G752" s="338"/>
      <c r="H752" s="339"/>
      <c r="I752" s="339" t="s">
        <v>1451</v>
      </c>
      <c r="J752" s="340">
        <v>1400</v>
      </c>
      <c r="K752" s="340">
        <v>1686</v>
      </c>
      <c r="L752" s="340">
        <v>1686</v>
      </c>
      <c r="M752" s="155">
        <f>L752/K752*100</f>
        <v>100</v>
      </c>
    </row>
    <row r="753" spans="1:13" ht="12.75" customHeight="1">
      <c r="A753" s="335"/>
      <c r="B753" s="335"/>
      <c r="C753" s="335"/>
      <c r="D753" s="336"/>
      <c r="E753" s="336"/>
      <c r="F753" s="337"/>
      <c r="G753" s="338"/>
      <c r="H753" s="339"/>
      <c r="I753" s="339"/>
      <c r="J753" s="340"/>
      <c r="K753" s="340"/>
      <c r="L753" s="340"/>
      <c r="M753" s="341"/>
    </row>
    <row r="754" spans="1:13" ht="12.75" customHeight="1">
      <c r="A754" s="335"/>
      <c r="B754" s="335"/>
      <c r="C754" s="335"/>
      <c r="D754" s="336"/>
      <c r="E754" s="336"/>
      <c r="F754" s="294" t="s">
        <v>76</v>
      </c>
      <c r="G754" s="294"/>
      <c r="H754" s="295"/>
      <c r="I754" s="294"/>
      <c r="J754" s="346">
        <f>SUM(J752:J753)</f>
        <v>1400</v>
      </c>
      <c r="K754" s="346">
        <f>SUM(K752:K753)</f>
        <v>1686</v>
      </c>
      <c r="L754" s="346">
        <f>SUM(L752:L753)</f>
        <v>1686</v>
      </c>
      <c r="M754" s="165">
        <f>L754/K754*100</f>
        <v>100</v>
      </c>
    </row>
    <row r="755" spans="1:13" ht="14.25" customHeight="1">
      <c r="A755" s="335"/>
      <c r="B755" s="335"/>
      <c r="C755" s="335"/>
      <c r="D755" s="336"/>
      <c r="E755" s="336"/>
      <c r="F755" s="338"/>
      <c r="G755" s="338"/>
      <c r="H755" s="339"/>
      <c r="I755" s="339"/>
      <c r="J755" s="340"/>
      <c r="K755" s="340"/>
      <c r="L755" s="340"/>
      <c r="M755" s="341"/>
    </row>
    <row r="756" spans="1:13" ht="14.25" customHeight="1">
      <c r="A756" s="335">
        <v>5</v>
      </c>
      <c r="B756" s="335"/>
      <c r="C756" s="335"/>
      <c r="D756" s="336"/>
      <c r="E756" s="336"/>
      <c r="F756" s="337" t="s">
        <v>793</v>
      </c>
      <c r="G756" s="338"/>
      <c r="H756" s="339"/>
      <c r="I756" s="339"/>
      <c r="J756" s="340"/>
      <c r="K756" s="340"/>
      <c r="L756" s="340"/>
      <c r="M756" s="341"/>
    </row>
    <row r="757" spans="1:13" ht="14.25" customHeight="1">
      <c r="A757" s="335"/>
      <c r="B757" s="335">
        <v>1</v>
      </c>
      <c r="C757" s="335">
        <v>1</v>
      </c>
      <c r="D757" s="336"/>
      <c r="E757" s="336"/>
      <c r="F757" s="337"/>
      <c r="G757" s="342" t="s">
        <v>794</v>
      </c>
      <c r="H757" s="339"/>
      <c r="I757" s="339"/>
      <c r="J757" s="340"/>
      <c r="K757" s="340"/>
      <c r="L757" s="340"/>
      <c r="M757" s="341"/>
    </row>
    <row r="758" spans="1:13" ht="14.25" customHeight="1">
      <c r="A758" s="335"/>
      <c r="B758" s="335"/>
      <c r="C758" s="335"/>
      <c r="D758" s="336">
        <v>1</v>
      </c>
      <c r="E758" s="336"/>
      <c r="F758" s="337"/>
      <c r="G758" s="338"/>
      <c r="H758" s="339" t="s">
        <v>755</v>
      </c>
      <c r="I758" s="339"/>
      <c r="J758" s="340"/>
      <c r="K758" s="340"/>
      <c r="L758" s="340"/>
      <c r="M758" s="341"/>
    </row>
    <row r="759" spans="1:13" ht="14.25" customHeight="1">
      <c r="A759" s="335"/>
      <c r="B759" s="335"/>
      <c r="C759" s="335"/>
      <c r="D759" s="336"/>
      <c r="E759" s="336">
        <v>3</v>
      </c>
      <c r="F759" s="337"/>
      <c r="G759" s="338"/>
      <c r="H759" s="339"/>
      <c r="I759" s="339" t="s">
        <v>1451</v>
      </c>
      <c r="J759" s="340">
        <v>67712</v>
      </c>
      <c r="K759" s="340">
        <v>69873</v>
      </c>
      <c r="L759" s="340">
        <v>68935</v>
      </c>
      <c r="M759" s="155">
        <f>L759/K759*100</f>
        <v>98.65756443833813</v>
      </c>
    </row>
    <row r="760" spans="1:13" ht="14.25" customHeight="1">
      <c r="A760" s="335"/>
      <c r="B760" s="335"/>
      <c r="C760" s="335"/>
      <c r="D760" s="336"/>
      <c r="E760" s="336"/>
      <c r="F760" s="337"/>
      <c r="G760" s="338"/>
      <c r="H760" s="339"/>
      <c r="I760" s="339"/>
      <c r="J760" s="340"/>
      <c r="K760" s="340"/>
      <c r="L760" s="340"/>
      <c r="M760" s="341"/>
    </row>
    <row r="761" spans="1:13" ht="14.25" customHeight="1">
      <c r="A761" s="335"/>
      <c r="B761" s="335"/>
      <c r="C761" s="335"/>
      <c r="D761" s="336"/>
      <c r="E761" s="336"/>
      <c r="F761" s="310" t="s">
        <v>79</v>
      </c>
      <c r="G761" s="310"/>
      <c r="H761" s="311"/>
      <c r="I761" s="310"/>
      <c r="J761" s="343">
        <f>SUM(J755:J760)</f>
        <v>67712</v>
      </c>
      <c r="K761" s="343">
        <f>SUM(K755:K760)</f>
        <v>69873</v>
      </c>
      <c r="L761" s="343">
        <f>SUM(L755:L760)</f>
        <v>68935</v>
      </c>
      <c r="M761" s="305">
        <f>L761/K761*100</f>
        <v>98.65756443833813</v>
      </c>
    </row>
    <row r="762" spans="1:13" ht="13.5" customHeight="1">
      <c r="A762" s="335"/>
      <c r="B762" s="335"/>
      <c r="C762" s="335"/>
      <c r="D762" s="336"/>
      <c r="E762" s="336"/>
      <c r="F762" s="337"/>
      <c r="G762" s="338"/>
      <c r="H762" s="339"/>
      <c r="I762" s="338"/>
      <c r="J762" s="344"/>
      <c r="K762" s="344"/>
      <c r="L762" s="344"/>
      <c r="M762" s="345"/>
    </row>
    <row r="763" spans="1:13" ht="13.5" customHeight="1">
      <c r="A763" s="335"/>
      <c r="B763" s="335">
        <v>2</v>
      </c>
      <c r="C763" s="335">
        <v>1</v>
      </c>
      <c r="D763" s="336"/>
      <c r="E763" s="336"/>
      <c r="F763" s="337"/>
      <c r="G763" s="342" t="s">
        <v>795</v>
      </c>
      <c r="H763" s="339"/>
      <c r="I763" s="339"/>
      <c r="J763" s="340"/>
      <c r="K763" s="340"/>
      <c r="L763" s="340"/>
      <c r="M763" s="341"/>
    </row>
    <row r="764" spans="1:13" ht="13.5" customHeight="1">
      <c r="A764" s="335"/>
      <c r="B764" s="335"/>
      <c r="C764" s="335"/>
      <c r="D764" s="336">
        <v>1</v>
      </c>
      <c r="E764" s="336"/>
      <c r="F764" s="337"/>
      <c r="G764" s="338"/>
      <c r="H764" s="339" t="s">
        <v>755</v>
      </c>
      <c r="I764" s="339"/>
      <c r="J764" s="340"/>
      <c r="K764" s="340"/>
      <c r="L764" s="340"/>
      <c r="M764" s="341"/>
    </row>
    <row r="765" spans="1:13" ht="13.5" customHeight="1">
      <c r="A765" s="335"/>
      <c r="B765" s="335"/>
      <c r="C765" s="335"/>
      <c r="D765" s="336"/>
      <c r="E765" s="336">
        <v>3</v>
      </c>
      <c r="F765" s="337"/>
      <c r="G765" s="338"/>
      <c r="H765" s="339"/>
      <c r="I765" s="339" t="s">
        <v>1451</v>
      </c>
      <c r="J765" s="340">
        <v>800</v>
      </c>
      <c r="K765" s="340">
        <v>800</v>
      </c>
      <c r="L765" s="340">
        <v>734</v>
      </c>
      <c r="M765" s="155">
        <f>L765/K765*100</f>
        <v>91.75</v>
      </c>
    </row>
    <row r="766" spans="1:13" ht="13.5" customHeight="1">
      <c r="A766" s="335"/>
      <c r="B766" s="335"/>
      <c r="C766" s="335"/>
      <c r="D766" s="336"/>
      <c r="E766" s="336"/>
      <c r="F766" s="337"/>
      <c r="G766" s="338"/>
      <c r="H766" s="339"/>
      <c r="I766" s="339"/>
      <c r="J766" s="340"/>
      <c r="K766" s="340"/>
      <c r="L766" s="340"/>
      <c r="M766" s="341"/>
    </row>
    <row r="767" spans="1:13" ht="13.5" customHeight="1">
      <c r="A767" s="335"/>
      <c r="B767" s="335"/>
      <c r="C767" s="335"/>
      <c r="D767" s="336"/>
      <c r="E767" s="336"/>
      <c r="F767" s="310" t="s">
        <v>79</v>
      </c>
      <c r="G767" s="310"/>
      <c r="H767" s="311"/>
      <c r="I767" s="310"/>
      <c r="J767" s="343">
        <f>SUM(J762:J766)</f>
        <v>800</v>
      </c>
      <c r="K767" s="343">
        <f>SUM(K762:K766)</f>
        <v>800</v>
      </c>
      <c r="L767" s="343">
        <f>SUM(L762:L766)</f>
        <v>734</v>
      </c>
      <c r="M767" s="305">
        <f>L767/K767*100</f>
        <v>91.75</v>
      </c>
    </row>
    <row r="768" spans="1:13" ht="13.5" customHeight="1">
      <c r="A768" s="335"/>
      <c r="B768" s="335"/>
      <c r="C768" s="335"/>
      <c r="D768" s="336"/>
      <c r="E768" s="336"/>
      <c r="F768" s="337"/>
      <c r="G768" s="338"/>
      <c r="H768" s="339"/>
      <c r="I768" s="338"/>
      <c r="J768" s="344"/>
      <c r="K768" s="344"/>
      <c r="L768" s="344"/>
      <c r="M768" s="345"/>
    </row>
    <row r="769" spans="1:13" ht="14.25" customHeight="1">
      <c r="A769" s="335"/>
      <c r="B769" s="335">
        <v>3</v>
      </c>
      <c r="C769" s="335">
        <v>2</v>
      </c>
      <c r="D769" s="336"/>
      <c r="E769" s="336"/>
      <c r="F769" s="337"/>
      <c r="G769" s="342" t="s">
        <v>796</v>
      </c>
      <c r="H769" s="339"/>
      <c r="I769" s="339"/>
      <c r="J769" s="340"/>
      <c r="K769" s="340"/>
      <c r="L769" s="340"/>
      <c r="M769" s="341"/>
    </row>
    <row r="770" spans="1:13" ht="15" customHeight="1">
      <c r="A770" s="335"/>
      <c r="B770" s="335"/>
      <c r="C770" s="335"/>
      <c r="D770" s="336">
        <v>1</v>
      </c>
      <c r="E770" s="336"/>
      <c r="F770" s="337"/>
      <c r="G770" s="338"/>
      <c r="H770" s="339" t="s">
        <v>755</v>
      </c>
      <c r="I770" s="339"/>
      <c r="J770" s="340"/>
      <c r="K770" s="340"/>
      <c r="L770" s="340"/>
      <c r="M770" s="341"/>
    </row>
    <row r="771" spans="1:13" ht="15" customHeight="1">
      <c r="A771" s="335"/>
      <c r="B771" s="335"/>
      <c r="C771" s="335"/>
      <c r="D771" s="336"/>
      <c r="E771" s="336">
        <v>3</v>
      </c>
      <c r="F771" s="337"/>
      <c r="G771" s="338"/>
      <c r="H771" s="339"/>
      <c r="I771" s="339" t="s">
        <v>1451</v>
      </c>
      <c r="J771" s="340">
        <v>2200</v>
      </c>
      <c r="K771" s="340">
        <v>2267</v>
      </c>
      <c r="L771" s="340">
        <v>2267</v>
      </c>
      <c r="M771" s="155">
        <f>L771/K771*100</f>
        <v>100</v>
      </c>
    </row>
    <row r="772" spans="1:13" ht="15" customHeight="1">
      <c r="A772" s="335"/>
      <c r="B772" s="335"/>
      <c r="C772" s="335"/>
      <c r="D772" s="336"/>
      <c r="E772" s="336"/>
      <c r="F772" s="337"/>
      <c r="G772" s="338"/>
      <c r="H772" s="339"/>
      <c r="I772" s="339"/>
      <c r="J772" s="340"/>
      <c r="K772" s="340"/>
      <c r="L772" s="340"/>
      <c r="M772" s="341"/>
    </row>
    <row r="773" spans="1:13" ht="15" customHeight="1">
      <c r="A773" s="335"/>
      <c r="B773" s="335"/>
      <c r="C773" s="335"/>
      <c r="D773" s="336"/>
      <c r="E773" s="336"/>
      <c r="F773" s="310" t="s">
        <v>79</v>
      </c>
      <c r="G773" s="310"/>
      <c r="H773" s="311"/>
      <c r="I773" s="310"/>
      <c r="J773" s="343">
        <f>SUM(J768:J772)</f>
        <v>2200</v>
      </c>
      <c r="K773" s="343">
        <f>SUM(K768:K772)</f>
        <v>2267</v>
      </c>
      <c r="L773" s="343">
        <f>SUM(L768:L772)</f>
        <v>2267</v>
      </c>
      <c r="M773" s="305">
        <f>L773/K773*100</f>
        <v>100</v>
      </c>
    </row>
    <row r="774" spans="1:13" ht="15" customHeight="1">
      <c r="A774" s="335"/>
      <c r="B774" s="335"/>
      <c r="C774" s="335"/>
      <c r="D774" s="336"/>
      <c r="E774" s="336"/>
      <c r="F774" s="338"/>
      <c r="G774" s="338"/>
      <c r="H774" s="339"/>
      <c r="I774" s="339"/>
      <c r="J774" s="340"/>
      <c r="K774" s="340"/>
      <c r="L774" s="340"/>
      <c r="M774" s="341"/>
    </row>
    <row r="775" spans="1:13" ht="15" customHeight="1">
      <c r="A775" s="335"/>
      <c r="B775" s="335">
        <v>4</v>
      </c>
      <c r="C775" s="335">
        <v>2</v>
      </c>
      <c r="D775" s="336"/>
      <c r="E775" s="336"/>
      <c r="F775" s="337"/>
      <c r="G775" s="342" t="s">
        <v>797</v>
      </c>
      <c r="H775" s="339"/>
      <c r="I775" s="339"/>
      <c r="J775" s="340"/>
      <c r="K775" s="340"/>
      <c r="L775" s="340"/>
      <c r="M775" s="341"/>
    </row>
    <row r="776" spans="1:13" ht="15" customHeight="1">
      <c r="A776" s="335"/>
      <c r="B776" s="335"/>
      <c r="C776" s="335"/>
      <c r="D776" s="336">
        <v>1</v>
      </c>
      <c r="E776" s="336"/>
      <c r="F776" s="337"/>
      <c r="G776" s="338"/>
      <c r="H776" s="339" t="s">
        <v>755</v>
      </c>
      <c r="I776" s="339"/>
      <c r="J776" s="340"/>
      <c r="K776" s="340"/>
      <c r="L776" s="340"/>
      <c r="M776" s="341"/>
    </row>
    <row r="777" spans="1:13" ht="15" customHeight="1">
      <c r="A777" s="335"/>
      <c r="B777" s="335"/>
      <c r="C777" s="335"/>
      <c r="D777" s="336"/>
      <c r="E777" s="336">
        <v>3</v>
      </c>
      <c r="F777" s="337"/>
      <c r="G777" s="338"/>
      <c r="H777" s="339"/>
      <c r="I777" s="339" t="s">
        <v>1451</v>
      </c>
      <c r="J777" s="340">
        <v>1200</v>
      </c>
      <c r="K777" s="340">
        <v>1275</v>
      </c>
      <c r="L777" s="340">
        <v>1175</v>
      </c>
      <c r="M777" s="155">
        <f>L777/K777*100</f>
        <v>92.15686274509804</v>
      </c>
    </row>
    <row r="778" spans="1:13" ht="15" customHeight="1">
      <c r="A778" s="335"/>
      <c r="B778" s="335"/>
      <c r="C778" s="335"/>
      <c r="D778" s="336"/>
      <c r="E778" s="336"/>
      <c r="F778" s="337"/>
      <c r="G778" s="338"/>
      <c r="H778" s="339"/>
      <c r="I778" s="339"/>
      <c r="J778" s="340"/>
      <c r="K778" s="340"/>
      <c r="L778" s="340"/>
      <c r="M778" s="341"/>
    </row>
    <row r="779" spans="1:13" ht="15" customHeight="1">
      <c r="A779" s="335"/>
      <c r="B779" s="335"/>
      <c r="C779" s="335"/>
      <c r="D779" s="336"/>
      <c r="E779" s="336"/>
      <c r="F779" s="310" t="s">
        <v>79</v>
      </c>
      <c r="G779" s="310"/>
      <c r="H779" s="311"/>
      <c r="I779" s="310"/>
      <c r="J779" s="343">
        <f>SUM(J774:J778)</f>
        <v>1200</v>
      </c>
      <c r="K779" s="343">
        <f>SUM(K774:K778)</f>
        <v>1275</v>
      </c>
      <c r="L779" s="343">
        <f>SUM(L774:L778)</f>
        <v>1175</v>
      </c>
      <c r="M779" s="305">
        <f>L779/K779*100</f>
        <v>92.15686274509804</v>
      </c>
    </row>
    <row r="780" spans="1:13" ht="15" customHeight="1">
      <c r="A780" s="335"/>
      <c r="B780" s="335"/>
      <c r="C780" s="335"/>
      <c r="D780" s="336"/>
      <c r="E780" s="336"/>
      <c r="F780" s="337"/>
      <c r="G780" s="338"/>
      <c r="H780" s="339"/>
      <c r="I780" s="338"/>
      <c r="J780" s="344"/>
      <c r="K780" s="344"/>
      <c r="L780" s="344"/>
      <c r="M780" s="345"/>
    </row>
    <row r="781" spans="1:13" ht="15" customHeight="1">
      <c r="A781" s="335"/>
      <c r="B781" s="335">
        <v>5</v>
      </c>
      <c r="C781" s="335">
        <v>2</v>
      </c>
      <c r="D781" s="336"/>
      <c r="E781" s="336"/>
      <c r="F781" s="337"/>
      <c r="G781" s="342" t="s">
        <v>798</v>
      </c>
      <c r="H781" s="339"/>
      <c r="I781" s="339"/>
      <c r="J781" s="340"/>
      <c r="K781" s="340"/>
      <c r="L781" s="340"/>
      <c r="M781" s="341"/>
    </row>
    <row r="782" spans="1:13" ht="15" customHeight="1">
      <c r="A782" s="335"/>
      <c r="B782" s="335"/>
      <c r="C782" s="335"/>
      <c r="D782" s="336"/>
      <c r="E782" s="336"/>
      <c r="F782" s="337"/>
      <c r="G782" s="342" t="s">
        <v>799</v>
      </c>
      <c r="H782" s="339"/>
      <c r="I782" s="339"/>
      <c r="J782" s="340"/>
      <c r="K782" s="340"/>
      <c r="L782" s="340"/>
      <c r="M782" s="341"/>
    </row>
    <row r="783" spans="1:13" ht="15" customHeight="1">
      <c r="A783" s="335"/>
      <c r="B783" s="335"/>
      <c r="C783" s="335"/>
      <c r="D783" s="336">
        <v>1</v>
      </c>
      <c r="E783" s="336"/>
      <c r="F783" s="337"/>
      <c r="G783" s="338"/>
      <c r="H783" s="339" t="s">
        <v>755</v>
      </c>
      <c r="I783" s="339"/>
      <c r="J783" s="340"/>
      <c r="K783" s="340"/>
      <c r="L783" s="340"/>
      <c r="M783" s="341"/>
    </row>
    <row r="784" spans="1:13" ht="15" customHeight="1">
      <c r="A784" s="335"/>
      <c r="B784" s="335"/>
      <c r="C784" s="335"/>
      <c r="D784" s="336"/>
      <c r="E784" s="336">
        <v>3</v>
      </c>
      <c r="F784" s="337"/>
      <c r="G784" s="338"/>
      <c r="H784" s="339"/>
      <c r="I784" s="339" t="s">
        <v>1451</v>
      </c>
      <c r="J784" s="340">
        <v>6000</v>
      </c>
      <c r="K784" s="340">
        <v>7857</v>
      </c>
      <c r="L784" s="340">
        <v>6533</v>
      </c>
      <c r="M784" s="155">
        <f>L784/K784*100</f>
        <v>83.14878452335496</v>
      </c>
    </row>
    <row r="785" spans="1:13" ht="15" customHeight="1">
      <c r="A785" s="335"/>
      <c r="B785" s="335"/>
      <c r="C785" s="335"/>
      <c r="D785" s="336"/>
      <c r="E785" s="336"/>
      <c r="F785" s="337"/>
      <c r="G785" s="338"/>
      <c r="H785" s="339"/>
      <c r="I785" s="339"/>
      <c r="J785" s="340"/>
      <c r="K785" s="340"/>
      <c r="L785" s="340"/>
      <c r="M785" s="341"/>
    </row>
    <row r="786" spans="1:13" ht="15" customHeight="1">
      <c r="A786" s="335"/>
      <c r="B786" s="335"/>
      <c r="C786" s="335"/>
      <c r="D786" s="336"/>
      <c r="E786" s="336"/>
      <c r="F786" s="310" t="s">
        <v>79</v>
      </c>
      <c r="G786" s="310"/>
      <c r="H786" s="311"/>
      <c r="I786" s="310"/>
      <c r="J786" s="343">
        <f>SUM(J780:J785)</f>
        <v>6000</v>
      </c>
      <c r="K786" s="343">
        <f>SUM(K780:K785)</f>
        <v>7857</v>
      </c>
      <c r="L786" s="343">
        <f>SUM(L780:L785)</f>
        <v>6533</v>
      </c>
      <c r="M786" s="305">
        <f>L786/K786*100</f>
        <v>83.14878452335496</v>
      </c>
    </row>
    <row r="787" spans="1:13" ht="15">
      <c r="A787" s="335"/>
      <c r="B787" s="335"/>
      <c r="C787" s="335"/>
      <c r="D787" s="336"/>
      <c r="E787" s="336"/>
      <c r="F787" s="337"/>
      <c r="G787" s="338"/>
      <c r="H787" s="339"/>
      <c r="I787" s="338"/>
      <c r="J787" s="344"/>
      <c r="K787" s="344"/>
      <c r="L787" s="344"/>
      <c r="M787" s="345"/>
    </row>
    <row r="788" spans="1:13" ht="15">
      <c r="A788" s="335"/>
      <c r="B788" s="335">
        <v>6</v>
      </c>
      <c r="C788" s="335">
        <v>1</v>
      </c>
      <c r="D788" s="336"/>
      <c r="E788" s="336"/>
      <c r="F788" s="337"/>
      <c r="G788" s="338" t="s">
        <v>800</v>
      </c>
      <c r="H788" s="339"/>
      <c r="I788" s="338"/>
      <c r="J788" s="344"/>
      <c r="K788" s="344"/>
      <c r="L788" s="344"/>
      <c r="M788" s="345"/>
    </row>
    <row r="789" spans="1:13" ht="15">
      <c r="A789" s="335"/>
      <c r="B789" s="335"/>
      <c r="C789" s="335"/>
      <c r="D789" s="336">
        <v>1</v>
      </c>
      <c r="E789" s="336"/>
      <c r="F789" s="337"/>
      <c r="G789" s="338"/>
      <c r="H789" s="339" t="s">
        <v>755</v>
      </c>
      <c r="I789" s="339"/>
      <c r="J789" s="344"/>
      <c r="K789" s="344"/>
      <c r="L789" s="344"/>
      <c r="M789" s="345"/>
    </row>
    <row r="790" spans="1:13" ht="15">
      <c r="A790" s="335"/>
      <c r="B790" s="335"/>
      <c r="C790" s="335"/>
      <c r="D790" s="336"/>
      <c r="E790" s="336">
        <v>3</v>
      </c>
      <c r="F790" s="337"/>
      <c r="G790" s="338"/>
      <c r="H790" s="339"/>
      <c r="I790" s="339" t="s">
        <v>1451</v>
      </c>
      <c r="J790" s="347">
        <v>3000</v>
      </c>
      <c r="K790" s="347">
        <v>3000</v>
      </c>
      <c r="L790" s="347">
        <v>1977</v>
      </c>
      <c r="M790" s="155">
        <f>L790/K790*100</f>
        <v>65.9</v>
      </c>
    </row>
    <row r="791" spans="1:13" ht="7.5" customHeight="1">
      <c r="A791" s="335"/>
      <c r="B791" s="335"/>
      <c r="C791" s="335"/>
      <c r="D791" s="336"/>
      <c r="E791" s="336"/>
      <c r="F791" s="337"/>
      <c r="G791" s="338"/>
      <c r="H791" s="339"/>
      <c r="I791" s="338"/>
      <c r="J791" s="344"/>
      <c r="K791" s="344"/>
      <c r="L791" s="344"/>
      <c r="M791" s="341"/>
    </row>
    <row r="792" spans="1:13" ht="15">
      <c r="A792" s="335"/>
      <c r="B792" s="335"/>
      <c r="C792" s="335"/>
      <c r="D792" s="336"/>
      <c r="E792" s="336"/>
      <c r="F792" s="310" t="s">
        <v>79</v>
      </c>
      <c r="G792" s="310"/>
      <c r="H792" s="311"/>
      <c r="I792" s="310"/>
      <c r="J792" s="343">
        <f>SUM(J787:J791)</f>
        <v>3000</v>
      </c>
      <c r="K792" s="343">
        <f>SUM(K787:K791)</f>
        <v>3000</v>
      </c>
      <c r="L792" s="343">
        <f>SUM(L787:L791)</f>
        <v>1977</v>
      </c>
      <c r="M792" s="305">
        <f>L792/K792*100</f>
        <v>65.9</v>
      </c>
    </row>
    <row r="793" spans="1:13" ht="5.25" customHeight="1">
      <c r="A793" s="335"/>
      <c r="B793" s="335"/>
      <c r="C793" s="335"/>
      <c r="D793" s="336"/>
      <c r="E793" s="336"/>
      <c r="F793" s="337"/>
      <c r="G793" s="338"/>
      <c r="H793" s="339"/>
      <c r="I793" s="339"/>
      <c r="J793" s="340"/>
      <c r="K793" s="340"/>
      <c r="L793" s="340"/>
      <c r="M793" s="341"/>
    </row>
    <row r="794" spans="1:13" ht="15">
      <c r="A794" s="335"/>
      <c r="B794" s="335"/>
      <c r="C794" s="335"/>
      <c r="D794" s="336"/>
      <c r="E794" s="336"/>
      <c r="F794" s="294" t="s">
        <v>76</v>
      </c>
      <c r="G794" s="294"/>
      <c r="H794" s="295"/>
      <c r="I794" s="294"/>
      <c r="J794" s="346">
        <f>SUM(J757:J792)/2</f>
        <v>80912</v>
      </c>
      <c r="K794" s="346">
        <f>SUM(K757:K792)/2</f>
        <v>85072</v>
      </c>
      <c r="L794" s="346">
        <f>SUM(L757:L792)/2</f>
        <v>81621</v>
      </c>
      <c r="M794" s="165">
        <f>L794/K794*100</f>
        <v>95.94343614820387</v>
      </c>
    </row>
    <row r="795" spans="1:13" ht="13.5" customHeight="1">
      <c r="A795" s="335"/>
      <c r="B795" s="335"/>
      <c r="C795" s="335"/>
      <c r="D795" s="336"/>
      <c r="E795" s="336"/>
      <c r="F795" s="337"/>
      <c r="G795" s="338"/>
      <c r="H795" s="339"/>
      <c r="I795" s="338"/>
      <c r="J795" s="344"/>
      <c r="K795" s="344"/>
      <c r="L795" s="344"/>
      <c r="M795" s="345"/>
    </row>
    <row r="796" spans="1:13" ht="13.5" customHeight="1">
      <c r="A796" s="335">
        <v>6</v>
      </c>
      <c r="B796" s="335"/>
      <c r="C796" s="335"/>
      <c r="D796" s="336"/>
      <c r="E796" s="336"/>
      <c r="F796" s="337" t="s">
        <v>801</v>
      </c>
      <c r="G796" s="338"/>
      <c r="H796" s="339"/>
      <c r="I796" s="339"/>
      <c r="J796" s="340"/>
      <c r="K796" s="340"/>
      <c r="L796" s="340"/>
      <c r="M796" s="341"/>
    </row>
    <row r="797" spans="1:13" ht="13.5" customHeight="1">
      <c r="A797" s="335"/>
      <c r="B797" s="335">
        <v>1</v>
      </c>
      <c r="C797" s="335">
        <v>1</v>
      </c>
      <c r="D797" s="336"/>
      <c r="E797" s="336"/>
      <c r="F797" s="337"/>
      <c r="G797" s="342" t="s">
        <v>802</v>
      </c>
      <c r="H797" s="339"/>
      <c r="I797" s="339"/>
      <c r="J797" s="340"/>
      <c r="K797" s="340"/>
      <c r="L797" s="340"/>
      <c r="M797" s="341"/>
    </row>
    <row r="798" spans="1:13" ht="13.5" customHeight="1">
      <c r="A798" s="335"/>
      <c r="B798" s="335"/>
      <c r="C798" s="335"/>
      <c r="D798" s="336">
        <v>1</v>
      </c>
      <c r="E798" s="336"/>
      <c r="F798" s="337"/>
      <c r="G798" s="338"/>
      <c r="H798" s="339" t="s">
        <v>755</v>
      </c>
      <c r="I798" s="339"/>
      <c r="J798" s="340"/>
      <c r="K798" s="340"/>
      <c r="L798" s="340"/>
      <c r="M798" s="341"/>
    </row>
    <row r="799" spans="1:13" ht="13.5" customHeight="1">
      <c r="A799" s="335"/>
      <c r="B799" s="335"/>
      <c r="C799" s="335"/>
      <c r="D799" s="336"/>
      <c r="E799" s="336">
        <v>3</v>
      </c>
      <c r="F799" s="337"/>
      <c r="G799" s="338"/>
      <c r="H799" s="339"/>
      <c r="I799" s="339" t="s">
        <v>1451</v>
      </c>
      <c r="J799" s="347">
        <v>300</v>
      </c>
      <c r="K799" s="347">
        <v>386</v>
      </c>
      <c r="L799" s="347">
        <v>367</v>
      </c>
      <c r="M799" s="155">
        <f>L799/K799*100</f>
        <v>95.07772020725389</v>
      </c>
    </row>
    <row r="800" spans="1:13" ht="13.5" customHeight="1">
      <c r="A800" s="335"/>
      <c r="B800" s="335"/>
      <c r="C800" s="335"/>
      <c r="D800" s="336"/>
      <c r="E800" s="336"/>
      <c r="F800" s="337"/>
      <c r="G800" s="338"/>
      <c r="H800" s="339"/>
      <c r="I800" s="339"/>
      <c r="J800" s="340"/>
      <c r="K800" s="340"/>
      <c r="L800" s="340"/>
      <c r="M800" s="341"/>
    </row>
    <row r="801" spans="1:13" ht="13.5" customHeight="1">
      <c r="A801" s="335"/>
      <c r="B801" s="335"/>
      <c r="C801" s="335"/>
      <c r="D801" s="336"/>
      <c r="E801" s="336"/>
      <c r="F801" s="310" t="s">
        <v>79</v>
      </c>
      <c r="G801" s="310"/>
      <c r="H801" s="311"/>
      <c r="I801" s="310"/>
      <c r="J801" s="343">
        <f>SUM(J795:J800)</f>
        <v>300</v>
      </c>
      <c r="K801" s="343">
        <f>SUM(K795:K800)</f>
        <v>386</v>
      </c>
      <c r="L801" s="343">
        <f>SUM(L795:L800)</f>
        <v>367</v>
      </c>
      <c r="M801" s="305">
        <f>L801/K801*100</f>
        <v>95.07772020725389</v>
      </c>
    </row>
    <row r="802" spans="1:13" ht="13.5" customHeight="1">
      <c r="A802" s="335"/>
      <c r="B802" s="335"/>
      <c r="C802" s="335"/>
      <c r="D802" s="336"/>
      <c r="E802" s="336"/>
      <c r="F802" s="337"/>
      <c r="G802" s="338"/>
      <c r="H802" s="339"/>
      <c r="I802" s="338"/>
      <c r="J802" s="344"/>
      <c r="K802" s="344"/>
      <c r="L802" s="344"/>
      <c r="M802" s="345"/>
    </row>
    <row r="803" spans="1:13" ht="13.5" customHeight="1">
      <c r="A803" s="335"/>
      <c r="B803" s="335">
        <v>2</v>
      </c>
      <c r="C803" s="335">
        <v>2</v>
      </c>
      <c r="D803" s="336"/>
      <c r="E803" s="336"/>
      <c r="F803" s="337"/>
      <c r="G803" s="342" t="s">
        <v>803</v>
      </c>
      <c r="H803" s="339"/>
      <c r="I803" s="339"/>
      <c r="J803" s="340"/>
      <c r="K803" s="340"/>
      <c r="L803" s="340"/>
      <c r="M803" s="341"/>
    </row>
    <row r="804" spans="1:13" ht="13.5" customHeight="1">
      <c r="A804" s="335"/>
      <c r="B804" s="335"/>
      <c r="C804" s="335"/>
      <c r="D804" s="336">
        <v>1</v>
      </c>
      <c r="E804" s="336"/>
      <c r="F804" s="337"/>
      <c r="G804" s="338"/>
      <c r="H804" s="339" t="s">
        <v>755</v>
      </c>
      <c r="I804" s="339"/>
      <c r="J804" s="340"/>
      <c r="K804" s="340"/>
      <c r="L804" s="340"/>
      <c r="M804" s="341"/>
    </row>
    <row r="805" spans="1:13" ht="13.5" customHeight="1">
      <c r="A805" s="335"/>
      <c r="B805" s="335"/>
      <c r="C805" s="335"/>
      <c r="D805" s="336"/>
      <c r="E805" s="336">
        <v>3</v>
      </c>
      <c r="F805" s="337"/>
      <c r="G805" s="338"/>
      <c r="H805" s="339"/>
      <c r="I805" s="339" t="s">
        <v>1451</v>
      </c>
      <c r="J805" s="340">
        <v>2000</v>
      </c>
      <c r="K805" s="340">
        <v>2157</v>
      </c>
      <c r="L805" s="340">
        <v>1805</v>
      </c>
      <c r="M805" s="155">
        <f>L805/K805*100</f>
        <v>83.68103847936949</v>
      </c>
    </row>
    <row r="806" spans="1:13" ht="13.5" customHeight="1">
      <c r="A806" s="335"/>
      <c r="B806" s="335"/>
      <c r="C806" s="335"/>
      <c r="D806" s="336"/>
      <c r="E806" s="336"/>
      <c r="F806" s="337"/>
      <c r="G806" s="338"/>
      <c r="H806" s="339"/>
      <c r="I806" s="339"/>
      <c r="J806" s="340"/>
      <c r="K806" s="340"/>
      <c r="L806" s="340"/>
      <c r="M806" s="341"/>
    </row>
    <row r="807" spans="1:13" ht="13.5" customHeight="1">
      <c r="A807" s="335"/>
      <c r="B807" s="335"/>
      <c r="C807" s="335"/>
      <c r="D807" s="336"/>
      <c r="E807" s="336"/>
      <c r="F807" s="348"/>
      <c r="G807" s="349"/>
      <c r="H807" s="350"/>
      <c r="I807" s="349" t="s">
        <v>79</v>
      </c>
      <c r="J807" s="343">
        <f>SUM(J802:J806)</f>
        <v>2000</v>
      </c>
      <c r="K807" s="343">
        <f>SUM(K802:K806)</f>
        <v>2157</v>
      </c>
      <c r="L807" s="343">
        <f>SUM(L802:L806)</f>
        <v>1805</v>
      </c>
      <c r="M807" s="305">
        <f>L807/K807*100</f>
        <v>83.68103847936949</v>
      </c>
    </row>
    <row r="808" spans="1:13" ht="13.5" customHeight="1">
      <c r="A808" s="335"/>
      <c r="B808" s="335"/>
      <c r="C808" s="335"/>
      <c r="D808" s="336"/>
      <c r="E808" s="336"/>
      <c r="F808" s="337"/>
      <c r="G808" s="338"/>
      <c r="H808" s="339"/>
      <c r="I808" s="339"/>
      <c r="J808" s="340"/>
      <c r="K808" s="340"/>
      <c r="L808" s="340"/>
      <c r="M808" s="341"/>
    </row>
    <row r="809" spans="1:13" ht="13.5" customHeight="1">
      <c r="A809" s="335"/>
      <c r="B809" s="335">
        <v>3</v>
      </c>
      <c r="C809" s="335">
        <v>1</v>
      </c>
      <c r="D809" s="336"/>
      <c r="E809" s="336"/>
      <c r="F809" s="337"/>
      <c r="G809" s="342" t="s">
        <v>804</v>
      </c>
      <c r="H809" s="339"/>
      <c r="I809" s="339"/>
      <c r="J809" s="340"/>
      <c r="K809" s="340"/>
      <c r="L809" s="340"/>
      <c r="M809" s="341"/>
    </row>
    <row r="810" spans="1:13" ht="13.5" customHeight="1">
      <c r="A810" s="335"/>
      <c r="B810" s="335"/>
      <c r="C810" s="335"/>
      <c r="D810" s="336">
        <v>1</v>
      </c>
      <c r="E810" s="336"/>
      <c r="F810" s="337"/>
      <c r="G810" s="338"/>
      <c r="H810" s="339" t="s">
        <v>755</v>
      </c>
      <c r="I810" s="339"/>
      <c r="J810" s="340"/>
      <c r="K810" s="340"/>
      <c r="L810" s="340"/>
      <c r="M810" s="341"/>
    </row>
    <row r="811" spans="1:13" ht="13.5" customHeight="1">
      <c r="A811" s="335"/>
      <c r="B811" s="335"/>
      <c r="C811" s="335"/>
      <c r="D811" s="336"/>
      <c r="E811" s="336">
        <v>3</v>
      </c>
      <c r="F811" s="337"/>
      <c r="G811" s="338"/>
      <c r="H811" s="339"/>
      <c r="I811" s="339" t="s">
        <v>1451</v>
      </c>
      <c r="J811" s="340">
        <v>300</v>
      </c>
      <c r="K811" s="340">
        <v>300</v>
      </c>
      <c r="L811" s="340">
        <v>300</v>
      </c>
      <c r="M811" s="155">
        <f>L811/K811*100</f>
        <v>100</v>
      </c>
    </row>
    <row r="812" spans="1:13" ht="13.5" customHeight="1">
      <c r="A812" s="335"/>
      <c r="B812" s="335"/>
      <c r="C812" s="335"/>
      <c r="D812" s="336"/>
      <c r="E812" s="336"/>
      <c r="F812" s="337"/>
      <c r="G812" s="338"/>
      <c r="H812" s="339"/>
      <c r="I812" s="339"/>
      <c r="J812" s="340"/>
      <c r="K812" s="340"/>
      <c r="L812" s="340"/>
      <c r="M812" s="341"/>
    </row>
    <row r="813" spans="1:13" ht="13.5" customHeight="1">
      <c r="A813" s="335"/>
      <c r="B813" s="335"/>
      <c r="C813" s="335"/>
      <c r="D813" s="336"/>
      <c r="E813" s="336"/>
      <c r="F813" s="348"/>
      <c r="G813" s="349"/>
      <c r="H813" s="350"/>
      <c r="I813" s="349" t="s">
        <v>79</v>
      </c>
      <c r="J813" s="343">
        <f>SUM(J808:J812)</f>
        <v>300</v>
      </c>
      <c r="K813" s="343">
        <f>SUM(K808:K812)</f>
        <v>300</v>
      </c>
      <c r="L813" s="343">
        <f>SUM(L808:L812)</f>
        <v>300</v>
      </c>
      <c r="M813" s="305">
        <f>L813/K813*100</f>
        <v>100</v>
      </c>
    </row>
    <row r="814" spans="1:13" ht="14.25" customHeight="1">
      <c r="A814" s="335"/>
      <c r="B814" s="335"/>
      <c r="C814" s="335"/>
      <c r="D814" s="336"/>
      <c r="E814" s="336"/>
      <c r="F814" s="337"/>
      <c r="G814" s="338"/>
      <c r="H814" s="339"/>
      <c r="I814" s="339"/>
      <c r="J814" s="340"/>
      <c r="K814" s="340"/>
      <c r="L814" s="340"/>
      <c r="M814" s="341"/>
    </row>
    <row r="815" spans="1:13" ht="14.25" customHeight="1">
      <c r="A815" s="335"/>
      <c r="B815" s="335">
        <v>4</v>
      </c>
      <c r="C815" s="335">
        <v>1</v>
      </c>
      <c r="D815" s="336"/>
      <c r="E815" s="336"/>
      <c r="F815" s="337"/>
      <c r="G815" s="342" t="s">
        <v>805</v>
      </c>
      <c r="H815" s="339"/>
      <c r="I815" s="339"/>
      <c r="J815" s="340"/>
      <c r="K815" s="340"/>
      <c r="L815" s="340"/>
      <c r="M815" s="341"/>
    </row>
    <row r="816" spans="1:13" ht="14.25" customHeight="1">
      <c r="A816" s="335"/>
      <c r="B816" s="335"/>
      <c r="C816" s="335"/>
      <c r="D816" s="336">
        <v>1</v>
      </c>
      <c r="E816" s="336"/>
      <c r="F816" s="337"/>
      <c r="G816" s="338"/>
      <c r="H816" s="339" t="s">
        <v>755</v>
      </c>
      <c r="I816" s="339"/>
      <c r="J816" s="340"/>
      <c r="K816" s="340"/>
      <c r="L816" s="340"/>
      <c r="M816" s="341"/>
    </row>
    <row r="817" spans="1:13" ht="14.25" customHeight="1">
      <c r="A817" s="335"/>
      <c r="B817" s="335"/>
      <c r="C817" s="335"/>
      <c r="D817" s="336"/>
      <c r="E817" s="336">
        <v>3</v>
      </c>
      <c r="F817" s="337"/>
      <c r="G817" s="338"/>
      <c r="H817" s="339"/>
      <c r="I817" s="339" t="s">
        <v>1451</v>
      </c>
      <c r="J817" s="340">
        <v>2940</v>
      </c>
      <c r="K817" s="340">
        <v>2940</v>
      </c>
      <c r="L817" s="340">
        <v>2940</v>
      </c>
      <c r="M817" s="155">
        <f>L817/K817*100</f>
        <v>100</v>
      </c>
    </row>
    <row r="818" spans="1:13" ht="14.25" customHeight="1">
      <c r="A818" s="335"/>
      <c r="B818" s="335"/>
      <c r="C818" s="335"/>
      <c r="D818" s="336"/>
      <c r="E818" s="336"/>
      <c r="F818" s="337"/>
      <c r="G818" s="338"/>
      <c r="H818" s="339"/>
      <c r="I818" s="339"/>
      <c r="J818" s="340"/>
      <c r="K818" s="340"/>
      <c r="L818" s="340"/>
      <c r="M818" s="341"/>
    </row>
    <row r="819" spans="1:13" ht="14.25" customHeight="1">
      <c r="A819" s="335"/>
      <c r="B819" s="335"/>
      <c r="C819" s="335"/>
      <c r="D819" s="336"/>
      <c r="E819" s="336"/>
      <c r="F819" s="348"/>
      <c r="G819" s="349"/>
      <c r="H819" s="350"/>
      <c r="I819" s="349" t="s">
        <v>79</v>
      </c>
      <c r="J819" s="343">
        <f>SUM(J814:J818)</f>
        <v>2940</v>
      </c>
      <c r="K819" s="343">
        <f>SUM(K814:K818)</f>
        <v>2940</v>
      </c>
      <c r="L819" s="343">
        <f>SUM(L814:L818)</f>
        <v>2940</v>
      </c>
      <c r="M819" s="305">
        <f>L819/K819*100</f>
        <v>100</v>
      </c>
    </row>
    <row r="820" spans="1:13" ht="14.25" customHeight="1">
      <c r="A820" s="335"/>
      <c r="B820" s="335"/>
      <c r="C820" s="335"/>
      <c r="D820" s="336"/>
      <c r="E820" s="336"/>
      <c r="F820" s="337"/>
      <c r="G820" s="338"/>
      <c r="H820" s="339"/>
      <c r="I820" s="338"/>
      <c r="J820" s="344"/>
      <c r="K820" s="344"/>
      <c r="L820" s="344"/>
      <c r="M820" s="345"/>
    </row>
    <row r="821" spans="1:13" ht="14.25" customHeight="1">
      <c r="A821" s="335"/>
      <c r="B821" s="335">
        <v>5</v>
      </c>
      <c r="C821" s="335">
        <v>1</v>
      </c>
      <c r="D821" s="336"/>
      <c r="E821" s="336"/>
      <c r="F821" s="337"/>
      <c r="G821" s="342" t="s">
        <v>806</v>
      </c>
      <c r="H821" s="339"/>
      <c r="I821" s="339"/>
      <c r="J821" s="340"/>
      <c r="K821" s="340"/>
      <c r="L821" s="340"/>
      <c r="M821" s="341"/>
    </row>
    <row r="822" spans="1:13" ht="14.25" customHeight="1">
      <c r="A822" s="335"/>
      <c r="B822" s="335"/>
      <c r="C822" s="335"/>
      <c r="D822" s="336">
        <v>1</v>
      </c>
      <c r="E822" s="336"/>
      <c r="F822" s="337"/>
      <c r="G822" s="338"/>
      <c r="H822" s="339" t="s">
        <v>755</v>
      </c>
      <c r="I822" s="339"/>
      <c r="J822" s="340"/>
      <c r="K822" s="340"/>
      <c r="L822" s="340"/>
      <c r="M822" s="341"/>
    </row>
    <row r="823" spans="1:13" ht="14.25" customHeight="1">
      <c r="A823" s="335"/>
      <c r="B823" s="335"/>
      <c r="C823" s="335"/>
      <c r="D823" s="336"/>
      <c r="E823" s="336">
        <v>3</v>
      </c>
      <c r="F823" s="337"/>
      <c r="G823" s="338"/>
      <c r="H823" s="339"/>
      <c r="I823" s="339" t="s">
        <v>1451</v>
      </c>
      <c r="J823" s="340">
        <v>450</v>
      </c>
      <c r="K823" s="340">
        <v>450</v>
      </c>
      <c r="L823" s="340">
        <v>450</v>
      </c>
      <c r="M823" s="155">
        <f>L823/K823*100</f>
        <v>100</v>
      </c>
    </row>
    <row r="824" spans="1:13" ht="14.25" customHeight="1">
      <c r="A824" s="335"/>
      <c r="B824" s="335"/>
      <c r="C824" s="335"/>
      <c r="D824" s="336"/>
      <c r="E824" s="336"/>
      <c r="F824" s="337"/>
      <c r="G824" s="338"/>
      <c r="H824" s="339"/>
      <c r="I824" s="339"/>
      <c r="J824" s="340"/>
      <c r="K824" s="340"/>
      <c r="L824" s="340"/>
      <c r="M824" s="341"/>
    </row>
    <row r="825" spans="1:13" ht="14.25" customHeight="1">
      <c r="A825" s="335"/>
      <c r="B825" s="335"/>
      <c r="C825" s="335"/>
      <c r="D825" s="336"/>
      <c r="E825" s="336"/>
      <c r="F825" s="348"/>
      <c r="G825" s="349"/>
      <c r="H825" s="350"/>
      <c r="I825" s="349" t="s">
        <v>79</v>
      </c>
      <c r="J825" s="343">
        <f>SUM(J820:J824)</f>
        <v>450</v>
      </c>
      <c r="K825" s="343">
        <f>SUM(K820:K824)</f>
        <v>450</v>
      </c>
      <c r="L825" s="343">
        <f>SUM(L820:L824)</f>
        <v>450</v>
      </c>
      <c r="M825" s="305">
        <f>L825/K825*100</f>
        <v>100</v>
      </c>
    </row>
    <row r="826" spans="1:13" ht="14.25" customHeight="1">
      <c r="A826" s="335"/>
      <c r="B826" s="335"/>
      <c r="C826" s="335"/>
      <c r="D826" s="336"/>
      <c r="E826" s="336"/>
      <c r="F826" s="337"/>
      <c r="G826" s="338"/>
      <c r="H826" s="339"/>
      <c r="I826" s="338"/>
      <c r="J826" s="344"/>
      <c r="K826" s="344"/>
      <c r="L826" s="344"/>
      <c r="M826" s="345"/>
    </row>
    <row r="827" spans="1:13" ht="14.25" customHeight="1">
      <c r="A827" s="335"/>
      <c r="B827" s="335">
        <v>6</v>
      </c>
      <c r="C827" s="335">
        <v>1</v>
      </c>
      <c r="D827" s="336"/>
      <c r="E827" s="336"/>
      <c r="F827" s="337"/>
      <c r="G827" s="338" t="s">
        <v>807</v>
      </c>
      <c r="H827" s="339"/>
      <c r="I827" s="338"/>
      <c r="J827" s="344"/>
      <c r="K827" s="344"/>
      <c r="L827" s="344"/>
      <c r="M827" s="345"/>
    </row>
    <row r="828" spans="1:13" ht="14.25" customHeight="1">
      <c r="A828" s="335"/>
      <c r="B828" s="335"/>
      <c r="C828" s="335"/>
      <c r="D828" s="336">
        <v>1</v>
      </c>
      <c r="E828" s="336"/>
      <c r="F828" s="337"/>
      <c r="G828" s="338"/>
      <c r="H828" s="339" t="s">
        <v>755</v>
      </c>
      <c r="I828" s="339"/>
      <c r="J828" s="344"/>
      <c r="K828" s="344"/>
      <c r="L828" s="344"/>
      <c r="M828" s="345"/>
    </row>
    <row r="829" spans="1:13" ht="14.25" customHeight="1">
      <c r="A829" s="335"/>
      <c r="B829" s="335"/>
      <c r="C829" s="335"/>
      <c r="D829" s="336"/>
      <c r="E829" s="336">
        <v>3</v>
      </c>
      <c r="F829" s="337"/>
      <c r="G829" s="338"/>
      <c r="H829" s="339"/>
      <c r="I829" s="339" t="s">
        <v>1451</v>
      </c>
      <c r="J829" s="340">
        <v>100</v>
      </c>
      <c r="K829" s="340">
        <v>500</v>
      </c>
      <c r="L829" s="344">
        <v>499</v>
      </c>
      <c r="M829" s="155">
        <f>L829/K829*100</f>
        <v>99.8</v>
      </c>
    </row>
    <row r="830" spans="1:13" ht="14.25" customHeight="1">
      <c r="A830" s="335"/>
      <c r="B830" s="335"/>
      <c r="C830" s="335"/>
      <c r="D830" s="336"/>
      <c r="E830" s="336"/>
      <c r="F830" s="337"/>
      <c r="G830" s="338"/>
      <c r="H830" s="339"/>
      <c r="I830" s="339"/>
      <c r="J830" s="340"/>
      <c r="K830" s="340"/>
      <c r="L830" s="344"/>
      <c r="M830" s="341"/>
    </row>
    <row r="831" spans="1:13" ht="14.25" customHeight="1">
      <c r="A831" s="335"/>
      <c r="B831" s="335"/>
      <c r="C831" s="335"/>
      <c r="D831" s="336"/>
      <c r="E831" s="336"/>
      <c r="F831" s="348"/>
      <c r="G831" s="349"/>
      <c r="H831" s="350"/>
      <c r="I831" s="349" t="s">
        <v>79</v>
      </c>
      <c r="J831" s="343">
        <f>SUM(J826:J830)</f>
        <v>100</v>
      </c>
      <c r="K831" s="343">
        <f>SUM(K826:K830)</f>
        <v>500</v>
      </c>
      <c r="L831" s="343">
        <f>SUM(L826:L830)</f>
        <v>499</v>
      </c>
      <c r="M831" s="305">
        <f>L831/K831*100</f>
        <v>99.8</v>
      </c>
    </row>
    <row r="832" spans="1:13" ht="14.25" customHeight="1">
      <c r="A832" s="335"/>
      <c r="B832" s="335"/>
      <c r="C832" s="335"/>
      <c r="D832" s="336"/>
      <c r="E832" s="336"/>
      <c r="F832" s="337"/>
      <c r="G832" s="338"/>
      <c r="H832" s="339"/>
      <c r="I832" s="338"/>
      <c r="J832" s="344"/>
      <c r="K832" s="344"/>
      <c r="L832" s="344"/>
      <c r="M832" s="345"/>
    </row>
    <row r="833" spans="1:13" ht="14.25" customHeight="1">
      <c r="A833" s="335"/>
      <c r="B833" s="335">
        <v>7</v>
      </c>
      <c r="C833" s="335">
        <v>1</v>
      </c>
      <c r="D833" s="336"/>
      <c r="E833" s="336"/>
      <c r="F833" s="337"/>
      <c r="G833" s="338" t="s">
        <v>808</v>
      </c>
      <c r="H833" s="339"/>
      <c r="I833" s="338"/>
      <c r="J833" s="344"/>
      <c r="K833" s="344"/>
      <c r="L833" s="344"/>
      <c r="M833" s="345"/>
    </row>
    <row r="834" spans="1:13" ht="14.25" customHeight="1">
      <c r="A834" s="335"/>
      <c r="B834" s="335"/>
      <c r="C834" s="335"/>
      <c r="D834" s="336">
        <v>1</v>
      </c>
      <c r="E834" s="336"/>
      <c r="F834" s="337"/>
      <c r="G834" s="338"/>
      <c r="H834" s="339" t="s">
        <v>755</v>
      </c>
      <c r="I834" s="339"/>
      <c r="J834" s="344"/>
      <c r="K834" s="344"/>
      <c r="L834" s="344"/>
      <c r="M834" s="345"/>
    </row>
    <row r="835" spans="1:13" ht="14.25" customHeight="1">
      <c r="A835" s="335"/>
      <c r="B835" s="335"/>
      <c r="C835" s="335"/>
      <c r="D835" s="336"/>
      <c r="E835" s="336">
        <v>3</v>
      </c>
      <c r="F835" s="337"/>
      <c r="G835" s="338"/>
      <c r="H835" s="339"/>
      <c r="I835" s="339" t="s">
        <v>1451</v>
      </c>
      <c r="J835" s="340">
        <v>1510</v>
      </c>
      <c r="K835" s="340">
        <v>3010</v>
      </c>
      <c r="L835" s="340">
        <v>2995</v>
      </c>
      <c r="M835" s="155">
        <f>L835/K835*100</f>
        <v>99.5016611295681</v>
      </c>
    </row>
    <row r="836" spans="1:13" ht="15" customHeight="1">
      <c r="A836" s="335"/>
      <c r="B836" s="335"/>
      <c r="C836" s="335"/>
      <c r="D836" s="336"/>
      <c r="E836" s="336"/>
      <c r="F836" s="337"/>
      <c r="G836" s="338"/>
      <c r="H836" s="339"/>
      <c r="I836" s="339"/>
      <c r="J836" s="340"/>
      <c r="K836" s="340"/>
      <c r="L836" s="344"/>
      <c r="M836" s="341"/>
    </row>
    <row r="837" spans="1:13" ht="15" customHeight="1">
      <c r="A837" s="335"/>
      <c r="B837" s="335"/>
      <c r="C837" s="335"/>
      <c r="D837" s="336"/>
      <c r="E837" s="336"/>
      <c r="F837" s="348"/>
      <c r="G837" s="349"/>
      <c r="H837" s="350"/>
      <c r="I837" s="349" t="s">
        <v>79</v>
      </c>
      <c r="J837" s="343">
        <f>SUM(J832:J836)</f>
        <v>1510</v>
      </c>
      <c r="K837" s="343">
        <f>SUM(K832:K836)</f>
        <v>3010</v>
      </c>
      <c r="L837" s="343">
        <f>SUM(L832:L836)</f>
        <v>2995</v>
      </c>
      <c r="M837" s="305">
        <f>L837/K837*100</f>
        <v>99.5016611295681</v>
      </c>
    </row>
    <row r="838" spans="1:13" ht="15" customHeight="1">
      <c r="A838" s="335"/>
      <c r="B838" s="335"/>
      <c r="C838" s="335"/>
      <c r="D838" s="336"/>
      <c r="E838" s="336"/>
      <c r="F838" s="337"/>
      <c r="G838" s="338"/>
      <c r="H838" s="339"/>
      <c r="I838" s="338"/>
      <c r="J838" s="344"/>
      <c r="K838" s="344"/>
      <c r="L838" s="344"/>
      <c r="M838" s="345"/>
    </row>
    <row r="839" spans="1:13" ht="15" customHeight="1">
      <c r="A839" s="335"/>
      <c r="B839" s="335">
        <v>8</v>
      </c>
      <c r="C839" s="335">
        <v>1</v>
      </c>
      <c r="D839" s="336"/>
      <c r="E839" s="336"/>
      <c r="F839" s="337"/>
      <c r="G839" s="338" t="s">
        <v>809</v>
      </c>
      <c r="H839" s="339"/>
      <c r="I839" s="338"/>
      <c r="J839" s="344"/>
      <c r="K839" s="344"/>
      <c r="L839" s="344"/>
      <c r="M839" s="345"/>
    </row>
    <row r="840" spans="1:13" ht="15" customHeight="1">
      <c r="A840" s="335"/>
      <c r="B840" s="335"/>
      <c r="C840" s="335"/>
      <c r="D840" s="336">
        <v>1</v>
      </c>
      <c r="E840" s="336"/>
      <c r="F840" s="337"/>
      <c r="G840" s="338"/>
      <c r="H840" s="339" t="s">
        <v>755</v>
      </c>
      <c r="I840" s="339"/>
      <c r="J840" s="344"/>
      <c r="K840" s="344"/>
      <c r="L840" s="344"/>
      <c r="M840" s="345"/>
    </row>
    <row r="841" spans="1:13" ht="15" customHeight="1">
      <c r="A841" s="335"/>
      <c r="B841" s="335"/>
      <c r="C841" s="335"/>
      <c r="D841" s="336"/>
      <c r="E841" s="336">
        <v>3</v>
      </c>
      <c r="F841" s="337"/>
      <c r="G841" s="338"/>
      <c r="H841" s="339"/>
      <c r="I841" s="339" t="s">
        <v>1451</v>
      </c>
      <c r="J841" s="340"/>
      <c r="K841" s="340"/>
      <c r="L841" s="292"/>
      <c r="M841" s="293"/>
    </row>
    <row r="842" spans="1:13" ht="15" customHeight="1">
      <c r="A842" s="335"/>
      <c r="B842" s="335"/>
      <c r="C842" s="335"/>
      <c r="D842" s="336"/>
      <c r="E842" s="336"/>
      <c r="F842" s="337"/>
      <c r="G842" s="338"/>
      <c r="H842" s="339"/>
      <c r="I842" s="339"/>
      <c r="J842" s="340"/>
      <c r="K842" s="340"/>
      <c r="L842" s="344"/>
      <c r="M842" s="341"/>
    </row>
    <row r="843" spans="1:13" ht="15" customHeight="1">
      <c r="A843" s="335"/>
      <c r="B843" s="335"/>
      <c r="C843" s="335"/>
      <c r="D843" s="336"/>
      <c r="E843" s="336"/>
      <c r="F843" s="348"/>
      <c r="G843" s="349"/>
      <c r="H843" s="350"/>
      <c r="I843" s="349" t="s">
        <v>79</v>
      </c>
      <c r="J843" s="343">
        <f>SUM(J838:J842)</f>
        <v>0</v>
      </c>
      <c r="K843" s="343">
        <f>SUM(K838:K842)</f>
        <v>0</v>
      </c>
      <c r="L843" s="343"/>
      <c r="M843" s="351"/>
    </row>
    <row r="844" spans="1:13" ht="15" customHeight="1">
      <c r="A844" s="335"/>
      <c r="B844" s="335"/>
      <c r="C844" s="335"/>
      <c r="D844" s="336"/>
      <c r="E844" s="336"/>
      <c r="F844" s="337"/>
      <c r="G844" s="338"/>
      <c r="H844" s="339"/>
      <c r="I844" s="338"/>
      <c r="J844" s="344"/>
      <c r="K844" s="344"/>
      <c r="L844" s="344"/>
      <c r="M844" s="345"/>
    </row>
    <row r="845" spans="1:13" ht="15" customHeight="1">
      <c r="A845" s="335"/>
      <c r="B845" s="335">
        <v>9</v>
      </c>
      <c r="C845" s="335">
        <v>1</v>
      </c>
      <c r="D845" s="336"/>
      <c r="E845" s="336"/>
      <c r="F845" s="337"/>
      <c r="G845" s="338" t="s">
        <v>810</v>
      </c>
      <c r="H845" s="339"/>
      <c r="I845" s="338"/>
      <c r="J845" s="344"/>
      <c r="K845" s="344"/>
      <c r="L845" s="344"/>
      <c r="M845" s="345"/>
    </row>
    <row r="846" spans="1:13" ht="15" customHeight="1">
      <c r="A846" s="335"/>
      <c r="B846" s="335"/>
      <c r="C846" s="335"/>
      <c r="D846" s="336">
        <v>1</v>
      </c>
      <c r="E846" s="336"/>
      <c r="F846" s="337"/>
      <c r="G846" s="338"/>
      <c r="H846" s="339" t="s">
        <v>755</v>
      </c>
      <c r="I846" s="339"/>
      <c r="J846" s="344"/>
      <c r="K846" s="344"/>
      <c r="L846" s="344"/>
      <c r="M846" s="345"/>
    </row>
    <row r="847" spans="1:13" ht="15" customHeight="1">
      <c r="A847" s="335"/>
      <c r="B847" s="335"/>
      <c r="C847" s="335"/>
      <c r="D847" s="336"/>
      <c r="E847" s="336">
        <v>3</v>
      </c>
      <c r="F847" s="337"/>
      <c r="G847" s="338"/>
      <c r="H847" s="339"/>
      <c r="I847" s="339" t="s">
        <v>1451</v>
      </c>
      <c r="J847" s="340"/>
      <c r="K847" s="340">
        <v>498</v>
      </c>
      <c r="L847" s="292">
        <v>498</v>
      </c>
      <c r="M847" s="155">
        <f>L847/K847*100</f>
        <v>100</v>
      </c>
    </row>
    <row r="848" spans="1:13" ht="15" customHeight="1">
      <c r="A848" s="335"/>
      <c r="B848" s="335"/>
      <c r="C848" s="335"/>
      <c r="D848" s="336"/>
      <c r="E848" s="336"/>
      <c r="F848" s="337"/>
      <c r="G848" s="338"/>
      <c r="H848" s="339"/>
      <c r="I848" s="339"/>
      <c r="J848" s="340"/>
      <c r="K848" s="340"/>
      <c r="L848" s="344"/>
      <c r="M848" s="341"/>
    </row>
    <row r="849" spans="1:13" ht="15" customHeight="1">
      <c r="A849" s="335"/>
      <c r="B849" s="335"/>
      <c r="C849" s="335"/>
      <c r="D849" s="336"/>
      <c r="E849" s="336"/>
      <c r="F849" s="348"/>
      <c r="G849" s="349"/>
      <c r="H849" s="350"/>
      <c r="I849" s="349" t="s">
        <v>79</v>
      </c>
      <c r="J849" s="343">
        <f>SUM(J844:J848)</f>
        <v>0</v>
      </c>
      <c r="K849" s="343">
        <f>SUM(K844:K848)</f>
        <v>498</v>
      </c>
      <c r="L849" s="343">
        <f>SUM(L844:L848)</f>
        <v>498</v>
      </c>
      <c r="M849" s="305">
        <f>L849/K849*100</f>
        <v>100</v>
      </c>
    </row>
    <row r="850" spans="1:13" ht="15" customHeight="1">
      <c r="A850" s="335"/>
      <c r="B850" s="335"/>
      <c r="C850" s="335"/>
      <c r="D850" s="336"/>
      <c r="E850" s="336"/>
      <c r="F850" s="337"/>
      <c r="G850" s="338"/>
      <c r="H850" s="339"/>
      <c r="I850" s="338"/>
      <c r="J850" s="344"/>
      <c r="K850" s="344"/>
      <c r="L850" s="344"/>
      <c r="M850" s="345"/>
    </row>
    <row r="851" spans="1:13" ht="28.5" customHeight="1">
      <c r="A851" s="335"/>
      <c r="B851" s="335">
        <v>10</v>
      </c>
      <c r="C851" s="335">
        <v>1</v>
      </c>
      <c r="D851" s="336"/>
      <c r="E851" s="336"/>
      <c r="F851" s="337"/>
      <c r="G851" s="689" t="s">
        <v>811</v>
      </c>
      <c r="H851" s="689"/>
      <c r="I851" s="690"/>
      <c r="J851" s="344"/>
      <c r="K851" s="344"/>
      <c r="L851" s="344"/>
      <c r="M851" s="345"/>
    </row>
    <row r="852" spans="1:13" ht="14.25" customHeight="1">
      <c r="A852" s="335"/>
      <c r="B852" s="335"/>
      <c r="C852" s="335"/>
      <c r="D852" s="336">
        <v>1</v>
      </c>
      <c r="E852" s="336"/>
      <c r="F852" s="337"/>
      <c r="G852" s="338"/>
      <c r="H852" s="339" t="s">
        <v>755</v>
      </c>
      <c r="I852" s="339"/>
      <c r="J852" s="344"/>
      <c r="K852" s="344"/>
      <c r="L852" s="344"/>
      <c r="M852" s="345"/>
    </row>
    <row r="853" spans="1:13" ht="14.25" customHeight="1">
      <c r="A853" s="335"/>
      <c r="B853" s="335"/>
      <c r="C853" s="335"/>
      <c r="D853" s="336"/>
      <c r="E853" s="336">
        <v>3</v>
      </c>
      <c r="F853" s="337"/>
      <c r="G853" s="338"/>
      <c r="H853" s="339"/>
      <c r="I853" s="339" t="s">
        <v>1451</v>
      </c>
      <c r="J853" s="340"/>
      <c r="K853" s="340">
        <v>1043</v>
      </c>
      <c r="L853" s="292">
        <v>1042</v>
      </c>
      <c r="M853" s="155">
        <f>L853/K853*100</f>
        <v>99.90412272291466</v>
      </c>
    </row>
    <row r="854" spans="1:13" ht="14.25" customHeight="1">
      <c r="A854" s="335"/>
      <c r="B854" s="335"/>
      <c r="C854" s="335"/>
      <c r="D854" s="336"/>
      <c r="E854" s="336"/>
      <c r="F854" s="337"/>
      <c r="G854" s="338"/>
      <c r="H854" s="339"/>
      <c r="I854" s="339"/>
      <c r="J854" s="340"/>
      <c r="K854" s="340"/>
      <c r="L854" s="344"/>
      <c r="M854" s="341"/>
    </row>
    <row r="855" spans="1:13" ht="14.25" customHeight="1">
      <c r="A855" s="335"/>
      <c r="B855" s="335"/>
      <c r="C855" s="335"/>
      <c r="D855" s="336"/>
      <c r="E855" s="336"/>
      <c r="F855" s="348"/>
      <c r="G855" s="349"/>
      <c r="H855" s="350"/>
      <c r="I855" s="349" t="s">
        <v>79</v>
      </c>
      <c r="J855" s="343">
        <f>SUM(J850:J854)</f>
        <v>0</v>
      </c>
      <c r="K855" s="343">
        <f>SUM(K850:K854)</f>
        <v>1043</v>
      </c>
      <c r="L855" s="343">
        <f>SUM(L850:L854)</f>
        <v>1042</v>
      </c>
      <c r="M855" s="305">
        <f>L855/K855*100</f>
        <v>99.90412272291466</v>
      </c>
    </row>
    <row r="856" spans="1:13" ht="13.5" customHeight="1">
      <c r="A856" s="335"/>
      <c r="B856" s="335"/>
      <c r="C856" s="335"/>
      <c r="D856" s="336"/>
      <c r="E856" s="336"/>
      <c r="F856" s="337"/>
      <c r="G856" s="338"/>
      <c r="H856" s="339"/>
      <c r="I856" s="339"/>
      <c r="J856" s="340"/>
      <c r="K856" s="340"/>
      <c r="L856" s="340"/>
      <c r="M856" s="341"/>
    </row>
    <row r="857" spans="1:13" ht="14.25" customHeight="1">
      <c r="A857" s="335"/>
      <c r="B857" s="335"/>
      <c r="C857" s="335"/>
      <c r="D857" s="336"/>
      <c r="E857" s="336"/>
      <c r="F857" s="352"/>
      <c r="G857" s="353"/>
      <c r="H857" s="354"/>
      <c r="I857" s="353" t="s">
        <v>76</v>
      </c>
      <c r="J857" s="346">
        <f>SUM(J797:J856)/2</f>
        <v>7600</v>
      </c>
      <c r="K857" s="346">
        <f>SUM(K797:K856)/2</f>
        <v>11284</v>
      </c>
      <c r="L857" s="346">
        <f>SUM(L797:L856)/2</f>
        <v>10896</v>
      </c>
      <c r="M857" s="165">
        <f>L857/K857*100</f>
        <v>96.56150301311591</v>
      </c>
    </row>
    <row r="858" spans="1:13" ht="15" customHeight="1">
      <c r="A858" s="335"/>
      <c r="B858" s="335"/>
      <c r="C858" s="335"/>
      <c r="D858" s="336"/>
      <c r="E858" s="336"/>
      <c r="F858" s="337"/>
      <c r="G858" s="338"/>
      <c r="H858" s="339"/>
      <c r="I858" s="338"/>
      <c r="J858" s="344"/>
      <c r="K858" s="344"/>
      <c r="L858" s="344"/>
      <c r="M858" s="345"/>
    </row>
    <row r="859" spans="1:13" ht="15" customHeight="1">
      <c r="A859" s="335">
        <v>7</v>
      </c>
      <c r="B859" s="335"/>
      <c r="C859" s="335"/>
      <c r="D859" s="336"/>
      <c r="E859" s="336"/>
      <c r="F859" s="337" t="s">
        <v>812</v>
      </c>
      <c r="G859" s="338"/>
      <c r="H859" s="339"/>
      <c r="I859" s="339"/>
      <c r="J859" s="340"/>
      <c r="K859" s="340"/>
      <c r="L859" s="340"/>
      <c r="M859" s="341"/>
    </row>
    <row r="860" spans="1:13" ht="15" customHeight="1">
      <c r="A860" s="335"/>
      <c r="B860" s="335">
        <v>1</v>
      </c>
      <c r="C860" s="335">
        <v>1</v>
      </c>
      <c r="D860" s="336"/>
      <c r="E860" s="336"/>
      <c r="F860" s="337"/>
      <c r="G860" s="342" t="s">
        <v>813</v>
      </c>
      <c r="H860" s="339"/>
      <c r="I860" s="339"/>
      <c r="J860" s="340"/>
      <c r="K860" s="340"/>
      <c r="L860" s="340"/>
      <c r="M860" s="341"/>
    </row>
    <row r="861" spans="1:13" ht="15" customHeight="1">
      <c r="A861" s="335"/>
      <c r="B861" s="335"/>
      <c r="C861" s="335"/>
      <c r="D861" s="336">
        <v>1</v>
      </c>
      <c r="E861" s="336"/>
      <c r="F861" s="337"/>
      <c r="G861" s="338"/>
      <c r="H861" s="339" t="s">
        <v>755</v>
      </c>
      <c r="I861" s="339"/>
      <c r="J861" s="340"/>
      <c r="K861" s="340"/>
      <c r="L861" s="340"/>
      <c r="M861" s="341"/>
    </row>
    <row r="862" spans="1:13" ht="15" customHeight="1">
      <c r="A862" s="335"/>
      <c r="B862" s="335"/>
      <c r="C862" s="335"/>
      <c r="D862" s="336"/>
      <c r="E862" s="336">
        <v>3</v>
      </c>
      <c r="F862" s="337"/>
      <c r="G862" s="338"/>
      <c r="H862" s="339"/>
      <c r="I862" s="339" t="s">
        <v>1451</v>
      </c>
      <c r="J862" s="340">
        <v>20000</v>
      </c>
      <c r="K862" s="340">
        <v>20896</v>
      </c>
      <c r="L862" s="340">
        <v>19943</v>
      </c>
      <c r="M862" s="155">
        <f>L862/K862*100</f>
        <v>95.43931852986218</v>
      </c>
    </row>
    <row r="863" spans="1:13" ht="15" customHeight="1">
      <c r="A863" s="335"/>
      <c r="B863" s="335"/>
      <c r="C863" s="335"/>
      <c r="D863" s="336"/>
      <c r="E863" s="336"/>
      <c r="F863" s="337"/>
      <c r="G863" s="338"/>
      <c r="H863" s="339"/>
      <c r="I863" s="339"/>
      <c r="J863" s="340"/>
      <c r="K863" s="340"/>
      <c r="L863" s="340"/>
      <c r="M863" s="341"/>
    </row>
    <row r="864" spans="1:13" ht="15" customHeight="1">
      <c r="A864" s="335"/>
      <c r="B864" s="335"/>
      <c r="C864" s="335"/>
      <c r="D864" s="336"/>
      <c r="E864" s="336"/>
      <c r="F864" s="348"/>
      <c r="G864" s="349"/>
      <c r="H864" s="350"/>
      <c r="I864" s="349" t="s">
        <v>79</v>
      </c>
      <c r="J864" s="343">
        <f>SUM(J858:J863)</f>
        <v>20000</v>
      </c>
      <c r="K864" s="343">
        <f>SUM(K859:K863)</f>
        <v>20896</v>
      </c>
      <c r="L864" s="343">
        <f>SUM(L859:L863)</f>
        <v>19943</v>
      </c>
      <c r="M864" s="305">
        <f>L864/K864*100</f>
        <v>95.43931852986218</v>
      </c>
    </row>
    <row r="865" spans="1:13" ht="15" customHeight="1">
      <c r="A865" s="335"/>
      <c r="B865" s="335"/>
      <c r="C865" s="335"/>
      <c r="D865" s="336"/>
      <c r="E865" s="336"/>
      <c r="F865" s="337"/>
      <c r="G865" s="338"/>
      <c r="H865" s="339"/>
      <c r="I865" s="338"/>
      <c r="J865" s="344"/>
      <c r="K865" s="344"/>
      <c r="L865" s="344"/>
      <c r="M865" s="345"/>
    </row>
    <row r="866" spans="1:13" ht="15" customHeight="1">
      <c r="A866" s="335"/>
      <c r="B866" s="335">
        <v>2</v>
      </c>
      <c r="C866" s="335">
        <v>1</v>
      </c>
      <c r="D866" s="336"/>
      <c r="E866" s="336"/>
      <c r="F866" s="337"/>
      <c r="G866" s="342" t="s">
        <v>814</v>
      </c>
      <c r="H866" s="339"/>
      <c r="I866" s="339"/>
      <c r="J866" s="340"/>
      <c r="K866" s="340"/>
      <c r="L866" s="340"/>
      <c r="M866" s="341"/>
    </row>
    <row r="867" spans="1:13" ht="15" customHeight="1">
      <c r="A867" s="335"/>
      <c r="B867" s="335"/>
      <c r="C867" s="335"/>
      <c r="D867" s="336">
        <v>1</v>
      </c>
      <c r="E867" s="336"/>
      <c r="F867" s="337"/>
      <c r="G867" s="338"/>
      <c r="H867" s="339" t="s">
        <v>755</v>
      </c>
      <c r="I867" s="339"/>
      <c r="J867" s="340"/>
      <c r="K867" s="340"/>
      <c r="L867" s="340"/>
      <c r="M867" s="341"/>
    </row>
    <row r="868" spans="1:13" ht="15" customHeight="1">
      <c r="A868" s="335"/>
      <c r="B868" s="335"/>
      <c r="C868" s="335"/>
      <c r="D868" s="336"/>
      <c r="E868" s="336">
        <v>3</v>
      </c>
      <c r="F868" s="337"/>
      <c r="G868" s="338"/>
      <c r="H868" s="339"/>
      <c r="I868" s="339" t="s">
        <v>1451</v>
      </c>
      <c r="J868" s="340">
        <v>2600</v>
      </c>
      <c r="K868" s="340">
        <v>3265</v>
      </c>
      <c r="L868" s="340">
        <v>3263</v>
      </c>
      <c r="M868" s="155">
        <f>L868/K868*100</f>
        <v>99.93874425727411</v>
      </c>
    </row>
    <row r="869" spans="1:13" ht="15" customHeight="1">
      <c r="A869" s="335"/>
      <c r="B869" s="335"/>
      <c r="C869" s="335"/>
      <c r="D869" s="336"/>
      <c r="E869" s="336"/>
      <c r="F869" s="337"/>
      <c r="G869" s="338"/>
      <c r="H869" s="339"/>
      <c r="I869" s="339"/>
      <c r="J869" s="340"/>
      <c r="K869" s="340"/>
      <c r="L869" s="340"/>
      <c r="M869" s="341"/>
    </row>
    <row r="870" spans="1:13" ht="15" customHeight="1">
      <c r="A870" s="335"/>
      <c r="B870" s="335"/>
      <c r="C870" s="335"/>
      <c r="D870" s="336"/>
      <c r="E870" s="336"/>
      <c r="F870" s="348"/>
      <c r="G870" s="349"/>
      <c r="H870" s="350"/>
      <c r="I870" s="349" t="s">
        <v>79</v>
      </c>
      <c r="J870" s="343">
        <f>SUM(J865:J869)</f>
        <v>2600</v>
      </c>
      <c r="K870" s="343">
        <f>SUM(K865:K869)</f>
        <v>3265</v>
      </c>
      <c r="L870" s="343">
        <f>SUM(L865:L869)</f>
        <v>3263</v>
      </c>
      <c r="M870" s="305">
        <f>L870/K870*100</f>
        <v>99.93874425727411</v>
      </c>
    </row>
    <row r="871" spans="1:13" ht="14.25" customHeight="1">
      <c r="A871" s="335"/>
      <c r="B871" s="335"/>
      <c r="C871" s="335"/>
      <c r="D871" s="336"/>
      <c r="E871" s="336"/>
      <c r="F871" s="337"/>
      <c r="G871" s="338"/>
      <c r="H871" s="339"/>
      <c r="I871" s="338"/>
      <c r="J871" s="344"/>
      <c r="K871" s="344"/>
      <c r="L871" s="344"/>
      <c r="M871" s="345"/>
    </row>
    <row r="872" spans="1:13" ht="14.25" customHeight="1">
      <c r="A872" s="335"/>
      <c r="B872" s="335">
        <v>3</v>
      </c>
      <c r="C872" s="335">
        <v>1</v>
      </c>
      <c r="D872" s="336"/>
      <c r="E872" s="336"/>
      <c r="F872" s="337"/>
      <c r="G872" s="342" t="s">
        <v>815</v>
      </c>
      <c r="H872" s="339"/>
      <c r="I872" s="339"/>
      <c r="J872" s="340"/>
      <c r="K872" s="340"/>
      <c r="L872" s="340"/>
      <c r="M872" s="341"/>
    </row>
    <row r="873" spans="1:13" ht="14.25" customHeight="1">
      <c r="A873" s="335"/>
      <c r="B873" s="335"/>
      <c r="C873" s="335"/>
      <c r="D873" s="336">
        <v>1</v>
      </c>
      <c r="E873" s="336"/>
      <c r="F873" s="337"/>
      <c r="G873" s="338"/>
      <c r="H873" s="339" t="s">
        <v>755</v>
      </c>
      <c r="I873" s="339"/>
      <c r="J873" s="340"/>
      <c r="K873" s="340"/>
      <c r="L873" s="340"/>
      <c r="M873" s="341"/>
    </row>
    <row r="874" spans="1:13" ht="14.25" customHeight="1">
      <c r="A874" s="335"/>
      <c r="B874" s="335"/>
      <c r="C874" s="335"/>
      <c r="D874" s="336"/>
      <c r="E874" s="336">
        <v>3</v>
      </c>
      <c r="F874" s="337"/>
      <c r="G874" s="338"/>
      <c r="H874" s="339"/>
      <c r="I874" s="339" t="s">
        <v>1451</v>
      </c>
      <c r="J874" s="340">
        <v>500</v>
      </c>
      <c r="K874" s="340">
        <v>500</v>
      </c>
      <c r="L874" s="340">
        <v>495</v>
      </c>
      <c r="M874" s="155">
        <f>L874/K874*100</f>
        <v>99</v>
      </c>
    </row>
    <row r="875" spans="1:13" ht="14.25" customHeight="1">
      <c r="A875" s="335"/>
      <c r="B875" s="335"/>
      <c r="C875" s="335"/>
      <c r="D875" s="336"/>
      <c r="E875" s="336"/>
      <c r="F875" s="337"/>
      <c r="G875" s="338"/>
      <c r="H875" s="339"/>
      <c r="I875" s="339"/>
      <c r="J875" s="340"/>
      <c r="K875" s="340"/>
      <c r="L875" s="340"/>
      <c r="M875" s="341"/>
    </row>
    <row r="876" spans="1:13" ht="14.25" customHeight="1">
      <c r="A876" s="335"/>
      <c r="B876" s="335"/>
      <c r="C876" s="335"/>
      <c r="D876" s="336"/>
      <c r="E876" s="336"/>
      <c r="F876" s="348"/>
      <c r="G876" s="349"/>
      <c r="H876" s="350"/>
      <c r="I876" s="349" t="s">
        <v>79</v>
      </c>
      <c r="J876" s="343">
        <f>SUM(J871:J875)</f>
        <v>500</v>
      </c>
      <c r="K876" s="343">
        <f>SUM(K871:K875)</f>
        <v>500</v>
      </c>
      <c r="L876" s="343">
        <f>SUM(L871:L875)</f>
        <v>495</v>
      </c>
      <c r="M876" s="305">
        <f>L876/K876*100</f>
        <v>99</v>
      </c>
    </row>
    <row r="877" spans="1:13" ht="15" customHeight="1">
      <c r="A877" s="335"/>
      <c r="B877" s="335"/>
      <c r="C877" s="335"/>
      <c r="D877" s="336"/>
      <c r="E877" s="336"/>
      <c r="F877" s="337"/>
      <c r="G877" s="338"/>
      <c r="H877" s="339"/>
      <c r="I877" s="338"/>
      <c r="J877" s="344"/>
      <c r="K877" s="344"/>
      <c r="L877" s="344"/>
      <c r="M877" s="345"/>
    </row>
    <row r="878" spans="1:13" ht="15" customHeight="1">
      <c r="A878" s="335"/>
      <c r="B878" s="335">
        <v>4</v>
      </c>
      <c r="C878" s="335">
        <v>2</v>
      </c>
      <c r="D878" s="336"/>
      <c r="E878" s="336"/>
      <c r="F878" s="337"/>
      <c r="G878" s="338" t="s">
        <v>816</v>
      </c>
      <c r="H878" s="339"/>
      <c r="I878" s="338"/>
      <c r="J878" s="344"/>
      <c r="K878" s="344"/>
      <c r="L878" s="344"/>
      <c r="M878" s="345"/>
    </row>
    <row r="879" spans="1:13" ht="15" customHeight="1">
      <c r="A879" s="335"/>
      <c r="B879" s="335"/>
      <c r="C879" s="335"/>
      <c r="D879" s="336">
        <v>1</v>
      </c>
      <c r="E879" s="336"/>
      <c r="F879" s="337"/>
      <c r="G879" s="338"/>
      <c r="H879" s="339" t="s">
        <v>755</v>
      </c>
      <c r="I879" s="338"/>
      <c r="J879" s="344"/>
      <c r="K879" s="344"/>
      <c r="L879" s="344"/>
      <c r="M879" s="345"/>
    </row>
    <row r="880" spans="1:13" ht="15" customHeight="1">
      <c r="A880" s="335"/>
      <c r="B880" s="335"/>
      <c r="C880" s="335"/>
      <c r="D880" s="336"/>
      <c r="E880" s="336">
        <v>3</v>
      </c>
      <c r="F880" s="337"/>
      <c r="G880" s="338"/>
      <c r="H880" s="339"/>
      <c r="I880" s="339" t="s">
        <v>1451</v>
      </c>
      <c r="J880" s="340">
        <v>500</v>
      </c>
      <c r="K880" s="340">
        <v>288</v>
      </c>
      <c r="L880" s="340">
        <v>225</v>
      </c>
      <c r="M880" s="155">
        <f>L880/K880*100</f>
        <v>78.125</v>
      </c>
    </row>
    <row r="881" spans="1:13" ht="15" customHeight="1">
      <c r="A881" s="335"/>
      <c r="B881" s="335"/>
      <c r="C881" s="335"/>
      <c r="D881" s="336"/>
      <c r="E881" s="336"/>
      <c r="F881" s="337"/>
      <c r="G881" s="338"/>
      <c r="H881" s="339"/>
      <c r="I881" s="339"/>
      <c r="J881" s="344"/>
      <c r="K881" s="344"/>
      <c r="L881" s="344"/>
      <c r="M881" s="341"/>
    </row>
    <row r="882" spans="1:13" ht="15" customHeight="1">
      <c r="A882" s="335"/>
      <c r="B882" s="335"/>
      <c r="C882" s="335"/>
      <c r="D882" s="336"/>
      <c r="E882" s="336"/>
      <c r="F882" s="348"/>
      <c r="G882" s="349"/>
      <c r="H882" s="350"/>
      <c r="I882" s="349" t="s">
        <v>79</v>
      </c>
      <c r="J882" s="343">
        <f>SUM(J877:J881)</f>
        <v>500</v>
      </c>
      <c r="K882" s="343">
        <f>SUM(K877:K881)</f>
        <v>288</v>
      </c>
      <c r="L882" s="343">
        <f>SUM(L877:L881)</f>
        <v>225</v>
      </c>
      <c r="M882" s="305">
        <f>L882/K882*100</f>
        <v>78.125</v>
      </c>
    </row>
    <row r="883" spans="1:13" ht="15" customHeight="1">
      <c r="A883" s="335"/>
      <c r="B883" s="335"/>
      <c r="C883" s="335"/>
      <c r="D883" s="336"/>
      <c r="E883" s="336"/>
      <c r="F883" s="337"/>
      <c r="G883" s="338"/>
      <c r="H883" s="339"/>
      <c r="I883" s="338"/>
      <c r="J883" s="344"/>
      <c r="K883" s="344"/>
      <c r="L883" s="344"/>
      <c r="M883" s="345"/>
    </row>
    <row r="884" spans="1:13" ht="15" customHeight="1">
      <c r="A884" s="335"/>
      <c r="B884" s="335">
        <v>5</v>
      </c>
      <c r="C884" s="335">
        <v>1</v>
      </c>
      <c r="D884" s="336"/>
      <c r="E884" s="336"/>
      <c r="F884" s="337"/>
      <c r="G884" s="338" t="s">
        <v>817</v>
      </c>
      <c r="H884" s="339"/>
      <c r="I884" s="338"/>
      <c r="J884" s="344"/>
      <c r="K884" s="344"/>
      <c r="L884" s="344"/>
      <c r="M884" s="345"/>
    </row>
    <row r="885" spans="1:13" ht="15" customHeight="1">
      <c r="A885" s="335"/>
      <c r="B885" s="335"/>
      <c r="C885" s="335"/>
      <c r="D885" s="336">
        <v>1</v>
      </c>
      <c r="E885" s="336"/>
      <c r="F885" s="337"/>
      <c r="G885" s="338"/>
      <c r="H885" s="339" t="s">
        <v>755</v>
      </c>
      <c r="I885" s="338"/>
      <c r="J885" s="344"/>
      <c r="K885" s="344"/>
      <c r="L885" s="344"/>
      <c r="M885" s="345"/>
    </row>
    <row r="886" spans="1:13" ht="15" customHeight="1">
      <c r="A886" s="335"/>
      <c r="B886" s="335"/>
      <c r="C886" s="335"/>
      <c r="D886" s="336"/>
      <c r="E886" s="336">
        <v>3</v>
      </c>
      <c r="F886" s="337"/>
      <c r="G886" s="338"/>
      <c r="H886" s="339"/>
      <c r="I886" s="339" t="s">
        <v>1451</v>
      </c>
      <c r="J886" s="340">
        <v>600</v>
      </c>
      <c r="K886" s="340">
        <v>600</v>
      </c>
      <c r="L886" s="340">
        <v>600</v>
      </c>
      <c r="M886" s="155">
        <f>L886/K886*100</f>
        <v>100</v>
      </c>
    </row>
    <row r="887" spans="1:13" ht="15" customHeight="1">
      <c r="A887" s="335"/>
      <c r="B887" s="335"/>
      <c r="C887" s="335"/>
      <c r="D887" s="336"/>
      <c r="E887" s="336"/>
      <c r="F887" s="337"/>
      <c r="G887" s="338"/>
      <c r="H887" s="339"/>
      <c r="I887" s="339"/>
      <c r="J887" s="344"/>
      <c r="K887" s="344"/>
      <c r="L887" s="344"/>
      <c r="M887" s="341"/>
    </row>
    <row r="888" spans="1:13" ht="15" customHeight="1">
      <c r="A888" s="335"/>
      <c r="B888" s="335"/>
      <c r="C888" s="335"/>
      <c r="D888" s="336"/>
      <c r="E888" s="336"/>
      <c r="F888" s="348"/>
      <c r="G888" s="349"/>
      <c r="H888" s="350"/>
      <c r="I888" s="349" t="s">
        <v>79</v>
      </c>
      <c r="J888" s="343">
        <f>SUM(J886:J887)</f>
        <v>600</v>
      </c>
      <c r="K888" s="343">
        <f>SUM(K883:K887)</f>
        <v>600</v>
      </c>
      <c r="L888" s="343">
        <f>SUM(L883:L887)</f>
        <v>600</v>
      </c>
      <c r="M888" s="305">
        <f>L888/K888*100</f>
        <v>100</v>
      </c>
    </row>
    <row r="889" spans="1:13" ht="15" customHeight="1">
      <c r="A889" s="335"/>
      <c r="B889" s="335"/>
      <c r="C889" s="335"/>
      <c r="D889" s="336"/>
      <c r="E889" s="336"/>
      <c r="F889" s="337"/>
      <c r="G889" s="338"/>
      <c r="H889" s="339"/>
      <c r="I889" s="338"/>
      <c r="J889" s="344"/>
      <c r="K889" s="344"/>
      <c r="L889" s="344"/>
      <c r="M889" s="345"/>
    </row>
    <row r="890" spans="1:13" ht="15" customHeight="1">
      <c r="A890" s="335"/>
      <c r="B890" s="335">
        <v>6</v>
      </c>
      <c r="C890" s="335">
        <v>1</v>
      </c>
      <c r="D890" s="336"/>
      <c r="E890" s="336"/>
      <c r="F890" s="337"/>
      <c r="G890" s="338" t="s">
        <v>818</v>
      </c>
      <c r="H890" s="339"/>
      <c r="I890" s="338"/>
      <c r="J890" s="344"/>
      <c r="K890" s="344"/>
      <c r="L890" s="344"/>
      <c r="M890" s="345"/>
    </row>
    <row r="891" spans="1:13" ht="15" customHeight="1">
      <c r="A891" s="335"/>
      <c r="B891" s="335"/>
      <c r="C891" s="335"/>
      <c r="D891" s="336">
        <v>1</v>
      </c>
      <c r="E891" s="336"/>
      <c r="F891" s="337"/>
      <c r="G891" s="338"/>
      <c r="H891" s="339" t="s">
        <v>755</v>
      </c>
      <c r="I891" s="338"/>
      <c r="J891" s="344"/>
      <c r="K891" s="344"/>
      <c r="L891" s="344"/>
      <c r="M891" s="345"/>
    </row>
    <row r="892" spans="1:13" ht="15" customHeight="1">
      <c r="A892" s="335"/>
      <c r="B892" s="335"/>
      <c r="C892" s="335"/>
      <c r="D892" s="336"/>
      <c r="E892" s="336">
        <v>3</v>
      </c>
      <c r="F892" s="337"/>
      <c r="G892" s="338"/>
      <c r="H892" s="339"/>
      <c r="I892" s="339" t="s">
        <v>1451</v>
      </c>
      <c r="J892" s="340">
        <v>500</v>
      </c>
      <c r="K892" s="340">
        <v>404</v>
      </c>
      <c r="L892" s="340">
        <v>404</v>
      </c>
      <c r="M892" s="155">
        <f>L892/K892*100</f>
        <v>100</v>
      </c>
    </row>
    <row r="893" spans="1:13" ht="15" customHeight="1">
      <c r="A893" s="335"/>
      <c r="B893" s="335"/>
      <c r="C893" s="335"/>
      <c r="D893" s="336"/>
      <c r="E893" s="336"/>
      <c r="F893" s="337"/>
      <c r="G893" s="338"/>
      <c r="H893" s="339"/>
      <c r="I893" s="339"/>
      <c r="J893" s="344"/>
      <c r="K893" s="344"/>
      <c r="L893" s="344"/>
      <c r="M893" s="341"/>
    </row>
    <row r="894" spans="1:13" ht="15" customHeight="1">
      <c r="A894" s="335"/>
      <c r="B894" s="335"/>
      <c r="C894" s="335"/>
      <c r="D894" s="336"/>
      <c r="E894" s="336"/>
      <c r="F894" s="348"/>
      <c r="G894" s="349"/>
      <c r="H894" s="350"/>
      <c r="I894" s="349" t="s">
        <v>79</v>
      </c>
      <c r="J894" s="343">
        <f>SUM(J892:J893)</f>
        <v>500</v>
      </c>
      <c r="K894" s="343">
        <f>SUM(K889:K893)</f>
        <v>404</v>
      </c>
      <c r="L894" s="343">
        <f>SUM(L889:L893)</f>
        <v>404</v>
      </c>
      <c r="M894" s="305">
        <f>L894/K894*100</f>
        <v>100</v>
      </c>
    </row>
    <row r="895" spans="1:13" ht="14.25" customHeight="1">
      <c r="A895" s="335"/>
      <c r="B895" s="335"/>
      <c r="C895" s="335"/>
      <c r="D895" s="336"/>
      <c r="E895" s="336"/>
      <c r="F895" s="337"/>
      <c r="G895" s="338"/>
      <c r="H895" s="339"/>
      <c r="I895" s="338"/>
      <c r="J895" s="344"/>
      <c r="K895" s="344"/>
      <c r="L895" s="344"/>
      <c r="M895" s="345"/>
    </row>
    <row r="896" spans="1:13" ht="14.25" customHeight="1">
      <c r="A896" s="335"/>
      <c r="B896" s="335">
        <v>7</v>
      </c>
      <c r="C896" s="335">
        <v>1</v>
      </c>
      <c r="D896" s="336"/>
      <c r="E896" s="336"/>
      <c r="F896" s="337"/>
      <c r="G896" s="338" t="s">
        <v>819</v>
      </c>
      <c r="H896" s="339"/>
      <c r="I896" s="338"/>
      <c r="J896" s="344"/>
      <c r="K896" s="344"/>
      <c r="L896" s="344"/>
      <c r="M896" s="345"/>
    </row>
    <row r="897" spans="1:13" ht="14.25" customHeight="1">
      <c r="A897" s="335"/>
      <c r="B897" s="335"/>
      <c r="C897" s="335"/>
      <c r="D897" s="336">
        <v>1</v>
      </c>
      <c r="E897" s="336"/>
      <c r="F897" s="337"/>
      <c r="G897" s="338"/>
      <c r="H897" s="339" t="s">
        <v>755</v>
      </c>
      <c r="I897" s="338"/>
      <c r="J897" s="344"/>
      <c r="K897" s="344"/>
      <c r="L897" s="344"/>
      <c r="M897" s="345"/>
    </row>
    <row r="898" spans="1:13" ht="14.25" customHeight="1">
      <c r="A898" s="335"/>
      <c r="B898" s="335"/>
      <c r="C898" s="335"/>
      <c r="D898" s="336"/>
      <c r="E898" s="336">
        <v>3</v>
      </c>
      <c r="F898" s="337"/>
      <c r="G898" s="338"/>
      <c r="H898" s="339"/>
      <c r="I898" s="339" t="s">
        <v>1451</v>
      </c>
      <c r="J898" s="340">
        <v>800</v>
      </c>
      <c r="K898" s="340">
        <v>750</v>
      </c>
      <c r="L898" s="340">
        <v>700</v>
      </c>
      <c r="M898" s="155">
        <f>L898/K898*100</f>
        <v>93.33333333333333</v>
      </c>
    </row>
    <row r="899" spans="1:13" ht="14.25" customHeight="1">
      <c r="A899" s="335"/>
      <c r="B899" s="335"/>
      <c r="C899" s="335"/>
      <c r="D899" s="336"/>
      <c r="E899" s="336"/>
      <c r="F899" s="337"/>
      <c r="G899" s="338"/>
      <c r="H899" s="339"/>
      <c r="I899" s="339"/>
      <c r="J899" s="344"/>
      <c r="K899" s="344"/>
      <c r="L899" s="344"/>
      <c r="M899" s="341"/>
    </row>
    <row r="900" spans="1:13" ht="14.25" customHeight="1">
      <c r="A900" s="335"/>
      <c r="B900" s="335"/>
      <c r="C900" s="335"/>
      <c r="D900" s="336"/>
      <c r="E900" s="336"/>
      <c r="F900" s="348"/>
      <c r="G900" s="349"/>
      <c r="H900" s="350"/>
      <c r="I900" s="349" t="s">
        <v>79</v>
      </c>
      <c r="J900" s="343">
        <f>SUM(J898:J899)</f>
        <v>800</v>
      </c>
      <c r="K900" s="343">
        <f>SUM(K895:K899)</f>
        <v>750</v>
      </c>
      <c r="L900" s="343">
        <f>SUM(L895:L899)</f>
        <v>700</v>
      </c>
      <c r="M900" s="305">
        <f>L900/K900*100</f>
        <v>93.33333333333333</v>
      </c>
    </row>
    <row r="901" spans="1:13" ht="15" customHeight="1">
      <c r="A901" s="335"/>
      <c r="B901" s="335"/>
      <c r="C901" s="335"/>
      <c r="D901" s="336"/>
      <c r="E901" s="336"/>
      <c r="F901" s="337"/>
      <c r="G901" s="338"/>
      <c r="H901" s="339"/>
      <c r="I901" s="338"/>
      <c r="J901" s="344"/>
      <c r="K901" s="344"/>
      <c r="L901" s="344"/>
      <c r="M901" s="345"/>
    </row>
    <row r="902" spans="1:13" ht="15" customHeight="1">
      <c r="A902" s="335"/>
      <c r="B902" s="335">
        <v>8</v>
      </c>
      <c r="C902" s="335">
        <v>1</v>
      </c>
      <c r="D902" s="336"/>
      <c r="E902" s="336"/>
      <c r="F902" s="337"/>
      <c r="G902" s="338" t="s">
        <v>820</v>
      </c>
      <c r="H902" s="339"/>
      <c r="I902" s="338"/>
      <c r="J902" s="344"/>
      <c r="K902" s="344"/>
      <c r="L902" s="344"/>
      <c r="M902" s="345"/>
    </row>
    <row r="903" spans="1:13" ht="15" customHeight="1">
      <c r="A903" s="335"/>
      <c r="B903" s="335"/>
      <c r="C903" s="335"/>
      <c r="D903" s="336">
        <v>1</v>
      </c>
      <c r="E903" s="336"/>
      <c r="F903" s="337"/>
      <c r="G903" s="338"/>
      <c r="H903" s="339" t="s">
        <v>755</v>
      </c>
      <c r="I903" s="338"/>
      <c r="J903" s="344"/>
      <c r="K903" s="344"/>
      <c r="L903" s="344"/>
      <c r="M903" s="345"/>
    </row>
    <row r="904" spans="1:13" ht="15" customHeight="1">
      <c r="A904" s="335"/>
      <c r="B904" s="335"/>
      <c r="C904" s="335"/>
      <c r="D904" s="336"/>
      <c r="E904" s="336">
        <v>3</v>
      </c>
      <c r="F904" s="337"/>
      <c r="G904" s="338"/>
      <c r="H904" s="339"/>
      <c r="I904" s="339" t="s">
        <v>1451</v>
      </c>
      <c r="J904" s="340">
        <v>500</v>
      </c>
      <c r="K904" s="340">
        <v>1375</v>
      </c>
      <c r="L904" s="340">
        <v>1375</v>
      </c>
      <c r="M904" s="155">
        <f>L904/K904*100</f>
        <v>100</v>
      </c>
    </row>
    <row r="905" spans="1:13" ht="15" customHeight="1">
      <c r="A905" s="335"/>
      <c r="B905" s="335"/>
      <c r="C905" s="335"/>
      <c r="D905" s="336"/>
      <c r="E905" s="336"/>
      <c r="F905" s="337"/>
      <c r="G905" s="338"/>
      <c r="H905" s="339"/>
      <c r="I905" s="339"/>
      <c r="J905" s="344"/>
      <c r="K905" s="344"/>
      <c r="L905" s="344"/>
      <c r="M905" s="341"/>
    </row>
    <row r="906" spans="1:13" ht="15" customHeight="1">
      <c r="A906" s="335"/>
      <c r="B906" s="335"/>
      <c r="C906" s="335"/>
      <c r="D906" s="336"/>
      <c r="E906" s="336"/>
      <c r="F906" s="348"/>
      <c r="G906" s="349"/>
      <c r="H906" s="350"/>
      <c r="I906" s="349" t="s">
        <v>79</v>
      </c>
      <c r="J906" s="343">
        <f>SUM(J904:J905)</f>
        <v>500</v>
      </c>
      <c r="K906" s="343">
        <f>SUM(K901:K905)</f>
        <v>1375</v>
      </c>
      <c r="L906" s="343">
        <f>SUM(L901:L905)</f>
        <v>1375</v>
      </c>
      <c r="M906" s="305">
        <f>L906/K906*100</f>
        <v>100</v>
      </c>
    </row>
    <row r="907" spans="1:13" ht="15" customHeight="1">
      <c r="A907" s="335"/>
      <c r="B907" s="335"/>
      <c r="C907" s="335"/>
      <c r="D907" s="336"/>
      <c r="E907" s="336"/>
      <c r="F907" s="337"/>
      <c r="G907" s="338"/>
      <c r="H907" s="339"/>
      <c r="I907" s="338"/>
      <c r="J907" s="344"/>
      <c r="K907" s="344"/>
      <c r="L907" s="344"/>
      <c r="M907" s="345"/>
    </row>
    <row r="908" spans="1:13" ht="15" customHeight="1">
      <c r="A908" s="335"/>
      <c r="B908" s="335"/>
      <c r="C908" s="335"/>
      <c r="D908" s="336"/>
      <c r="E908" s="336"/>
      <c r="F908" s="352"/>
      <c r="G908" s="353"/>
      <c r="H908" s="354"/>
      <c r="I908" s="353" t="s">
        <v>76</v>
      </c>
      <c r="J908" s="346">
        <f>SUM(J858:J906)/2</f>
        <v>26000</v>
      </c>
      <c r="K908" s="346">
        <f>SUM(K858:K906)/2</f>
        <v>28078</v>
      </c>
      <c r="L908" s="346">
        <f>SUM(L858:L906)/2</f>
        <v>27005</v>
      </c>
      <c r="M908" s="165">
        <f>L908/K908*100</f>
        <v>96.17850274236058</v>
      </c>
    </row>
    <row r="909" spans="1:13" ht="13.5" customHeight="1">
      <c r="A909" s="335"/>
      <c r="B909" s="335"/>
      <c r="C909" s="335"/>
      <c r="D909" s="336"/>
      <c r="E909" s="336"/>
      <c r="F909" s="337"/>
      <c r="G909" s="338"/>
      <c r="H909" s="339"/>
      <c r="I909" s="339"/>
      <c r="J909" s="340"/>
      <c r="K909" s="340"/>
      <c r="L909" s="340"/>
      <c r="M909" s="341"/>
    </row>
    <row r="910" spans="1:13" ht="13.5" customHeight="1">
      <c r="A910" s="335">
        <v>8</v>
      </c>
      <c r="B910" s="335"/>
      <c r="C910" s="335"/>
      <c r="D910" s="336"/>
      <c r="E910" s="336"/>
      <c r="F910" s="337" t="s">
        <v>821</v>
      </c>
      <c r="G910" s="338"/>
      <c r="H910" s="339"/>
      <c r="I910" s="339"/>
      <c r="J910" s="340"/>
      <c r="K910" s="340"/>
      <c r="L910" s="340"/>
      <c r="M910" s="341"/>
    </row>
    <row r="911" spans="1:13" ht="13.5" customHeight="1">
      <c r="A911" s="335"/>
      <c r="B911" s="335">
        <v>1</v>
      </c>
      <c r="C911" s="335">
        <v>1</v>
      </c>
      <c r="D911" s="336"/>
      <c r="E911" s="336"/>
      <c r="F911" s="337"/>
      <c r="G911" s="342" t="s">
        <v>822</v>
      </c>
      <c r="H911" s="339"/>
      <c r="I911" s="339"/>
      <c r="J911" s="340"/>
      <c r="K911" s="340"/>
      <c r="L911" s="340"/>
      <c r="M911" s="341"/>
    </row>
    <row r="912" spans="1:13" ht="13.5" customHeight="1">
      <c r="A912" s="335"/>
      <c r="B912" s="335"/>
      <c r="C912" s="335"/>
      <c r="D912" s="336">
        <v>1</v>
      </c>
      <c r="E912" s="336"/>
      <c r="F912" s="337"/>
      <c r="G912" s="338"/>
      <c r="H912" s="339" t="s">
        <v>755</v>
      </c>
      <c r="I912" s="339"/>
      <c r="J912" s="340"/>
      <c r="K912" s="340"/>
      <c r="L912" s="340"/>
      <c r="M912" s="341"/>
    </row>
    <row r="913" spans="1:13" ht="13.5" customHeight="1">
      <c r="A913" s="335"/>
      <c r="B913" s="335"/>
      <c r="C913" s="335"/>
      <c r="D913" s="336"/>
      <c r="E913" s="336">
        <v>3</v>
      </c>
      <c r="F913" s="337"/>
      <c r="G913" s="338"/>
      <c r="H913" s="339"/>
      <c r="I913" s="339" t="s">
        <v>1451</v>
      </c>
      <c r="J913" s="340">
        <v>1212</v>
      </c>
      <c r="K913" s="340">
        <v>1212</v>
      </c>
      <c r="L913" s="340">
        <v>1212</v>
      </c>
      <c r="M913" s="155">
        <f>L913/K913*100</f>
        <v>100</v>
      </c>
    </row>
    <row r="914" spans="1:13" ht="13.5" customHeight="1">
      <c r="A914" s="335"/>
      <c r="B914" s="335"/>
      <c r="C914" s="335"/>
      <c r="D914" s="336"/>
      <c r="E914" s="336"/>
      <c r="F914" s="337"/>
      <c r="G914" s="338"/>
      <c r="H914" s="339"/>
      <c r="I914" s="339"/>
      <c r="J914" s="340"/>
      <c r="K914" s="340"/>
      <c r="L914" s="340"/>
      <c r="M914" s="341"/>
    </row>
    <row r="915" spans="1:13" ht="13.5" customHeight="1">
      <c r="A915" s="335"/>
      <c r="B915" s="335"/>
      <c r="C915" s="335"/>
      <c r="D915" s="336"/>
      <c r="E915" s="336"/>
      <c r="F915" s="348"/>
      <c r="G915" s="349"/>
      <c r="H915" s="350"/>
      <c r="I915" s="349" t="s">
        <v>79</v>
      </c>
      <c r="J915" s="343">
        <f>SUM(J909:J914)</f>
        <v>1212</v>
      </c>
      <c r="K915" s="343">
        <f>SUM(K909:K914)</f>
        <v>1212</v>
      </c>
      <c r="L915" s="343">
        <f>SUM(L909:L914)</f>
        <v>1212</v>
      </c>
      <c r="M915" s="305">
        <f>L915/K915*100</f>
        <v>100</v>
      </c>
    </row>
    <row r="916" spans="1:13" ht="13.5" customHeight="1">
      <c r="A916" s="335"/>
      <c r="B916" s="335"/>
      <c r="C916" s="335"/>
      <c r="D916" s="336"/>
      <c r="E916" s="336"/>
      <c r="F916" s="337"/>
      <c r="G916" s="338"/>
      <c r="H916" s="339"/>
      <c r="I916" s="338"/>
      <c r="J916" s="344"/>
      <c r="K916" s="344"/>
      <c r="L916" s="344"/>
      <c r="M916" s="345"/>
    </row>
    <row r="917" spans="1:13" ht="13.5" customHeight="1">
      <c r="A917" s="335"/>
      <c r="B917" s="335">
        <v>2</v>
      </c>
      <c r="C917" s="335">
        <v>1</v>
      </c>
      <c r="D917" s="336"/>
      <c r="E917" s="336"/>
      <c r="F917" s="337"/>
      <c r="G917" s="342" t="s">
        <v>823</v>
      </c>
      <c r="H917" s="339"/>
      <c r="I917" s="339"/>
      <c r="J917" s="340"/>
      <c r="K917" s="340"/>
      <c r="L917" s="340"/>
      <c r="M917" s="341"/>
    </row>
    <row r="918" spans="1:13" ht="13.5" customHeight="1">
      <c r="A918" s="335"/>
      <c r="B918" s="335"/>
      <c r="C918" s="335"/>
      <c r="D918" s="336">
        <v>1</v>
      </c>
      <c r="E918" s="336"/>
      <c r="F918" s="337"/>
      <c r="G918" s="338"/>
      <c r="H918" s="339" t="s">
        <v>755</v>
      </c>
      <c r="I918" s="339"/>
      <c r="J918" s="340"/>
      <c r="K918" s="340"/>
      <c r="L918" s="340"/>
      <c r="M918" s="341"/>
    </row>
    <row r="919" spans="1:13" ht="13.5" customHeight="1">
      <c r="A919" s="335"/>
      <c r="B919" s="335"/>
      <c r="C919" s="335"/>
      <c r="D919" s="336"/>
      <c r="E919" s="336">
        <v>1</v>
      </c>
      <c r="F919" s="337"/>
      <c r="G919" s="338"/>
      <c r="H919" s="339"/>
      <c r="I919" s="339" t="s">
        <v>1449</v>
      </c>
      <c r="J919" s="340">
        <v>274</v>
      </c>
      <c r="K919" s="340">
        <v>295</v>
      </c>
      <c r="L919" s="340">
        <v>272</v>
      </c>
      <c r="M919" s="155">
        <f>L919/K919*100</f>
        <v>92.20338983050847</v>
      </c>
    </row>
    <row r="920" spans="1:13" ht="13.5" customHeight="1">
      <c r="A920" s="335"/>
      <c r="B920" s="335"/>
      <c r="C920" s="335"/>
      <c r="D920" s="336"/>
      <c r="E920" s="336">
        <v>2</v>
      </c>
      <c r="F920" s="337"/>
      <c r="G920" s="338"/>
      <c r="H920" s="339"/>
      <c r="I920" s="339" t="s">
        <v>1450</v>
      </c>
      <c r="J920" s="340">
        <v>133</v>
      </c>
      <c r="K920" s="340">
        <v>142</v>
      </c>
      <c r="L920" s="340">
        <v>113</v>
      </c>
      <c r="M920" s="155">
        <f>L920/K920*100</f>
        <v>79.5774647887324</v>
      </c>
    </row>
    <row r="921" spans="1:13" ht="13.5" customHeight="1">
      <c r="A921" s="335"/>
      <c r="B921" s="335"/>
      <c r="C921" s="335"/>
      <c r="D921" s="336"/>
      <c r="E921" s="336">
        <v>3</v>
      </c>
      <c r="F921" s="337"/>
      <c r="G921" s="338"/>
      <c r="H921" s="339"/>
      <c r="I921" s="339" t="s">
        <v>1451</v>
      </c>
      <c r="J921" s="340">
        <v>293</v>
      </c>
      <c r="K921" s="340">
        <v>271</v>
      </c>
      <c r="L921" s="340">
        <v>271</v>
      </c>
      <c r="M921" s="155">
        <f>L921/K921*100</f>
        <v>100</v>
      </c>
    </row>
    <row r="922" spans="1:13" ht="13.5" customHeight="1">
      <c r="A922" s="335"/>
      <c r="B922" s="335"/>
      <c r="C922" s="335"/>
      <c r="D922" s="336"/>
      <c r="E922" s="336"/>
      <c r="F922" s="337"/>
      <c r="G922" s="338"/>
      <c r="H922" s="339"/>
      <c r="I922" s="339"/>
      <c r="J922" s="340"/>
      <c r="K922" s="340"/>
      <c r="L922" s="340"/>
      <c r="M922" s="341"/>
    </row>
    <row r="923" spans="1:13" ht="13.5" customHeight="1">
      <c r="A923" s="335"/>
      <c r="B923" s="335"/>
      <c r="C923" s="335"/>
      <c r="D923" s="336"/>
      <c r="E923" s="336"/>
      <c r="F923" s="348"/>
      <c r="G923" s="349"/>
      <c r="H923" s="350"/>
      <c r="I923" s="349" t="s">
        <v>79</v>
      </c>
      <c r="J923" s="343">
        <f>SUM(J919:J922)</f>
        <v>700</v>
      </c>
      <c r="K923" s="343">
        <f>SUM(K919:K922)</f>
        <v>708</v>
      </c>
      <c r="L923" s="343">
        <f>SUM(L919:L922)</f>
        <v>656</v>
      </c>
      <c r="M923" s="305">
        <f>L923/K923*100</f>
        <v>92.65536723163842</v>
      </c>
    </row>
    <row r="924" spans="1:13" ht="13.5" customHeight="1">
      <c r="A924" s="335"/>
      <c r="B924" s="335"/>
      <c r="C924" s="335"/>
      <c r="D924" s="336"/>
      <c r="E924" s="336"/>
      <c r="F924" s="337"/>
      <c r="G924" s="338"/>
      <c r="H924" s="339"/>
      <c r="I924" s="338"/>
      <c r="J924" s="344"/>
      <c r="K924" s="344"/>
      <c r="L924" s="344"/>
      <c r="M924" s="345"/>
    </row>
    <row r="925" spans="1:13" ht="13.5" customHeight="1">
      <c r="A925" s="335"/>
      <c r="B925" s="335">
        <v>3</v>
      </c>
      <c r="C925" s="335">
        <v>1</v>
      </c>
      <c r="D925" s="336"/>
      <c r="E925" s="336"/>
      <c r="F925" s="337"/>
      <c r="G925" s="342" t="s">
        <v>824</v>
      </c>
      <c r="H925" s="339"/>
      <c r="I925" s="339"/>
      <c r="J925" s="340"/>
      <c r="K925" s="340"/>
      <c r="L925" s="340"/>
      <c r="M925" s="341"/>
    </row>
    <row r="926" spans="1:13" ht="13.5" customHeight="1">
      <c r="A926" s="335"/>
      <c r="B926" s="335"/>
      <c r="C926" s="335"/>
      <c r="D926" s="336">
        <v>1</v>
      </c>
      <c r="E926" s="336"/>
      <c r="F926" s="337"/>
      <c r="G926" s="338"/>
      <c r="H926" s="339" t="s">
        <v>755</v>
      </c>
      <c r="I926" s="339"/>
      <c r="J926" s="340"/>
      <c r="K926" s="340"/>
      <c r="L926" s="340"/>
      <c r="M926" s="341"/>
    </row>
    <row r="927" spans="1:13" ht="13.5" customHeight="1">
      <c r="A927" s="335"/>
      <c r="B927" s="335"/>
      <c r="C927" s="335"/>
      <c r="D927" s="336"/>
      <c r="E927" s="336">
        <v>3</v>
      </c>
      <c r="F927" s="337"/>
      <c r="G927" s="338"/>
      <c r="H927" s="339"/>
      <c r="I927" s="339" t="s">
        <v>1451</v>
      </c>
      <c r="J927" s="340">
        <v>25</v>
      </c>
      <c r="K927" s="340">
        <v>47</v>
      </c>
      <c r="L927" s="340">
        <v>22</v>
      </c>
      <c r="M927" s="155">
        <f>L927/K927*100</f>
        <v>46.808510638297875</v>
      </c>
    </row>
    <row r="928" spans="1:13" ht="13.5" customHeight="1">
      <c r="A928" s="335"/>
      <c r="B928" s="335"/>
      <c r="C928" s="335"/>
      <c r="D928" s="336"/>
      <c r="E928" s="336"/>
      <c r="F928" s="337"/>
      <c r="G928" s="338"/>
      <c r="H928" s="339"/>
      <c r="I928" s="339"/>
      <c r="J928" s="340"/>
      <c r="K928" s="340"/>
      <c r="L928" s="340"/>
      <c r="M928" s="341"/>
    </row>
    <row r="929" spans="1:13" ht="14.25" customHeight="1">
      <c r="A929" s="335"/>
      <c r="B929" s="335"/>
      <c r="C929" s="335"/>
      <c r="D929" s="336"/>
      <c r="E929" s="336"/>
      <c r="F929" s="348"/>
      <c r="G929" s="349"/>
      <c r="H929" s="350"/>
      <c r="I929" s="349" t="s">
        <v>79</v>
      </c>
      <c r="J929" s="343">
        <f>SUM(J927:J928)</f>
        <v>25</v>
      </c>
      <c r="K929" s="343">
        <f>SUM(K927:K928)</f>
        <v>47</v>
      </c>
      <c r="L929" s="343">
        <f>SUM(L927:L928)</f>
        <v>22</v>
      </c>
      <c r="M929" s="305">
        <f>L929/K929*100</f>
        <v>46.808510638297875</v>
      </c>
    </row>
    <row r="930" spans="1:13" ht="4.5" customHeight="1">
      <c r="A930" s="335"/>
      <c r="B930" s="335"/>
      <c r="C930" s="335"/>
      <c r="D930" s="336"/>
      <c r="E930" s="336"/>
      <c r="F930" s="337"/>
      <c r="G930" s="338"/>
      <c r="H930" s="339"/>
      <c r="I930" s="339"/>
      <c r="J930" s="340"/>
      <c r="K930" s="340"/>
      <c r="L930" s="340"/>
      <c r="M930" s="341"/>
    </row>
    <row r="931" spans="1:13" ht="15" customHeight="1">
      <c r="A931" s="335"/>
      <c r="B931" s="335"/>
      <c r="C931" s="335"/>
      <c r="D931" s="336"/>
      <c r="E931" s="336"/>
      <c r="F931" s="353"/>
      <c r="G931" s="353"/>
      <c r="H931" s="354"/>
      <c r="I931" s="353" t="s">
        <v>76</v>
      </c>
      <c r="J931" s="346">
        <f>SUM(J913:J930)/2</f>
        <v>1937</v>
      </c>
      <c r="K931" s="346">
        <f>SUM(K913:K930)/2</f>
        <v>1967</v>
      </c>
      <c r="L931" s="346">
        <f>SUM(L913:L930)/2</f>
        <v>1890</v>
      </c>
      <c r="M931" s="165">
        <f>L931/K931*100</f>
        <v>96.08540925266904</v>
      </c>
    </row>
    <row r="932" spans="1:13" ht="6" customHeight="1">
      <c r="A932" s="335"/>
      <c r="B932" s="335"/>
      <c r="C932" s="335"/>
      <c r="D932" s="336"/>
      <c r="E932" s="336"/>
      <c r="F932" s="337"/>
      <c r="G932" s="338"/>
      <c r="H932" s="339"/>
      <c r="I932" s="339"/>
      <c r="J932" s="340"/>
      <c r="K932" s="340"/>
      <c r="L932" s="340"/>
      <c r="M932" s="341"/>
    </row>
    <row r="933" spans="1:13" ht="15.75">
      <c r="A933" s="355"/>
      <c r="B933" s="356"/>
      <c r="C933" s="356"/>
      <c r="D933" s="357"/>
      <c r="E933" s="357"/>
      <c r="F933" s="691" t="s">
        <v>825</v>
      </c>
      <c r="G933" s="691"/>
      <c r="H933" s="691"/>
      <c r="I933" s="692"/>
      <c r="J933" s="358">
        <f>J931+J908+J857+J794+J754+J747+J708+J627</f>
        <v>278249</v>
      </c>
      <c r="K933" s="358">
        <f>K931+K908+K857+K794+K754+K747+K708+K627</f>
        <v>313744</v>
      </c>
      <c r="L933" s="358">
        <f>L931+L908+L857+L794+L754+L747+L708+L627</f>
        <v>304280</v>
      </c>
      <c r="M933" s="359">
        <f>L933/K933*100</f>
        <v>96.98352797184965</v>
      </c>
    </row>
    <row r="934" spans="1:13" ht="15" customHeight="1">
      <c r="A934" s="325"/>
      <c r="B934" s="325"/>
      <c r="C934" s="325"/>
      <c r="D934" s="326"/>
      <c r="E934" s="326"/>
      <c r="F934" s="332"/>
      <c r="G934" s="333"/>
      <c r="H934" s="334"/>
      <c r="I934" s="334"/>
      <c r="J934" s="330"/>
      <c r="K934" s="330"/>
      <c r="L934" s="330"/>
      <c r="M934" s="331"/>
    </row>
    <row r="935" spans="1:13" ht="15" customHeight="1">
      <c r="A935" s="335">
        <v>9</v>
      </c>
      <c r="B935" s="335"/>
      <c r="C935" s="335">
        <v>1</v>
      </c>
      <c r="D935" s="336"/>
      <c r="E935" s="336"/>
      <c r="F935" s="337" t="s">
        <v>826</v>
      </c>
      <c r="G935" s="338"/>
      <c r="H935" s="339"/>
      <c r="I935" s="339"/>
      <c r="J935" s="340"/>
      <c r="K935" s="340"/>
      <c r="L935" s="340"/>
      <c r="M935" s="341"/>
    </row>
    <row r="936" spans="1:13" ht="15" customHeight="1">
      <c r="A936" s="335"/>
      <c r="B936" s="335"/>
      <c r="C936" s="335"/>
      <c r="D936" s="336">
        <v>1</v>
      </c>
      <c r="E936" s="336"/>
      <c r="F936" s="337"/>
      <c r="G936" s="338"/>
      <c r="H936" s="339" t="s">
        <v>755</v>
      </c>
      <c r="I936" s="339"/>
      <c r="J936" s="340"/>
      <c r="K936" s="340"/>
      <c r="L936" s="340"/>
      <c r="M936" s="341"/>
    </row>
    <row r="937" spans="1:13" ht="15" customHeight="1">
      <c r="A937" s="335"/>
      <c r="B937" s="335"/>
      <c r="C937" s="335"/>
      <c r="D937" s="336"/>
      <c r="E937" s="336">
        <v>1</v>
      </c>
      <c r="F937" s="337"/>
      <c r="G937" s="338"/>
      <c r="H937" s="339"/>
      <c r="I937" s="339" t="s">
        <v>1449</v>
      </c>
      <c r="J937" s="340">
        <v>23511</v>
      </c>
      <c r="K937" s="340">
        <v>29776</v>
      </c>
      <c r="L937" s="340">
        <v>29776</v>
      </c>
      <c r="M937" s="155">
        <f>L937/K937*100</f>
        <v>100</v>
      </c>
    </row>
    <row r="938" spans="1:13" ht="15" customHeight="1">
      <c r="A938" s="335"/>
      <c r="B938" s="335"/>
      <c r="C938" s="335"/>
      <c r="D938" s="336"/>
      <c r="E938" s="336">
        <v>2</v>
      </c>
      <c r="F938" s="337"/>
      <c r="G938" s="338"/>
      <c r="H938" s="339"/>
      <c r="I938" s="339" t="s">
        <v>1450</v>
      </c>
      <c r="J938" s="360">
        <v>7744</v>
      </c>
      <c r="K938" s="360">
        <v>9635</v>
      </c>
      <c r="L938" s="360">
        <v>9634</v>
      </c>
      <c r="M938" s="155">
        <f>L938/K938*100</f>
        <v>99.98962117280747</v>
      </c>
    </row>
    <row r="939" spans="1:13" ht="15" customHeight="1">
      <c r="A939" s="335"/>
      <c r="B939" s="335"/>
      <c r="C939" s="335"/>
      <c r="D939" s="336"/>
      <c r="E939" s="336">
        <v>3</v>
      </c>
      <c r="F939" s="337"/>
      <c r="G939" s="338"/>
      <c r="H939" s="339"/>
      <c r="I939" s="339" t="s">
        <v>1451</v>
      </c>
      <c r="J939" s="340">
        <v>6990</v>
      </c>
      <c r="K939" s="340">
        <v>7948</v>
      </c>
      <c r="L939" s="340">
        <v>7704</v>
      </c>
      <c r="M939" s="155">
        <f>L939/K939*100</f>
        <v>96.93004529441369</v>
      </c>
    </row>
    <row r="940" spans="1:13" ht="15" customHeight="1">
      <c r="A940" s="335"/>
      <c r="B940" s="335"/>
      <c r="C940" s="335"/>
      <c r="D940" s="336"/>
      <c r="E940" s="336"/>
      <c r="F940" s="337"/>
      <c r="G940" s="338"/>
      <c r="H940" s="339"/>
      <c r="I940" s="339"/>
      <c r="J940" s="340"/>
      <c r="K940" s="340"/>
      <c r="L940" s="340"/>
      <c r="M940" s="341"/>
    </row>
    <row r="941" spans="1:13" ht="15" customHeight="1">
      <c r="A941" s="335"/>
      <c r="B941" s="335"/>
      <c r="C941" s="335"/>
      <c r="D941" s="336"/>
      <c r="E941" s="336"/>
      <c r="F941" s="353"/>
      <c r="G941" s="353"/>
      <c r="H941" s="354"/>
      <c r="I941" s="353" t="s">
        <v>76</v>
      </c>
      <c r="J941" s="346">
        <f>SUM(J937:J940)</f>
        <v>38245</v>
      </c>
      <c r="K941" s="346">
        <f>SUM(K937:K940)</f>
        <v>47359</v>
      </c>
      <c r="L941" s="346">
        <f>SUM(L937:L940)</f>
        <v>47114</v>
      </c>
      <c r="M941" s="165">
        <f>L941/K941*100</f>
        <v>99.48267488756098</v>
      </c>
    </row>
    <row r="942" spans="1:13" ht="14.25" customHeight="1">
      <c r="A942" s="361"/>
      <c r="B942" s="361"/>
      <c r="C942" s="361"/>
      <c r="D942" s="362"/>
      <c r="E942" s="362"/>
      <c r="F942" s="339"/>
      <c r="G942" s="338"/>
      <c r="H942" s="339"/>
      <c r="I942" s="338"/>
      <c r="J942" s="344"/>
      <c r="K942" s="344"/>
      <c r="L942" s="344"/>
      <c r="M942" s="345"/>
    </row>
    <row r="943" spans="1:13" ht="14.25" customHeight="1">
      <c r="A943" s="335">
        <v>10</v>
      </c>
      <c r="B943" s="335"/>
      <c r="C943" s="335">
        <v>1</v>
      </c>
      <c r="D943" s="336"/>
      <c r="E943" s="336"/>
      <c r="F943" s="363" t="s">
        <v>827</v>
      </c>
      <c r="G943" s="363"/>
      <c r="H943" s="339"/>
      <c r="I943" s="339"/>
      <c r="J943" s="340"/>
      <c r="K943" s="340"/>
      <c r="L943" s="340"/>
      <c r="M943" s="341"/>
    </row>
    <row r="944" spans="1:13" ht="14.25" customHeight="1">
      <c r="A944" s="335"/>
      <c r="B944" s="335"/>
      <c r="C944" s="335"/>
      <c r="D944" s="336">
        <v>1</v>
      </c>
      <c r="E944" s="336"/>
      <c r="F944" s="338"/>
      <c r="G944" s="338"/>
      <c r="H944" s="339" t="s">
        <v>755</v>
      </c>
      <c r="I944" s="364"/>
      <c r="J944" s="340"/>
      <c r="K944" s="340"/>
      <c r="L944" s="340"/>
      <c r="M944" s="341"/>
    </row>
    <row r="945" spans="1:13" ht="14.25" customHeight="1">
      <c r="A945" s="335"/>
      <c r="B945" s="335"/>
      <c r="C945" s="335"/>
      <c r="D945" s="336"/>
      <c r="E945" s="336">
        <v>1</v>
      </c>
      <c r="F945" s="338"/>
      <c r="G945" s="338"/>
      <c r="H945" s="364"/>
      <c r="I945" s="339" t="s">
        <v>1449</v>
      </c>
      <c r="J945" s="340">
        <v>1577</v>
      </c>
      <c r="K945" s="340">
        <v>1718</v>
      </c>
      <c r="L945" s="340">
        <v>1717</v>
      </c>
      <c r="M945" s="155">
        <f>L945/K945*100</f>
        <v>99.941792782305</v>
      </c>
    </row>
    <row r="946" spans="1:13" ht="14.25" customHeight="1">
      <c r="A946" s="361"/>
      <c r="B946" s="361"/>
      <c r="C946" s="361"/>
      <c r="D946" s="362"/>
      <c r="E946" s="362">
        <v>2</v>
      </c>
      <c r="F946" s="364"/>
      <c r="G946" s="363"/>
      <c r="H946" s="364"/>
      <c r="I946" s="339" t="s">
        <v>1450</v>
      </c>
      <c r="J946" s="340">
        <v>519</v>
      </c>
      <c r="K946" s="340">
        <v>558</v>
      </c>
      <c r="L946" s="340">
        <v>558</v>
      </c>
      <c r="M946" s="155">
        <f>L946/K946*100</f>
        <v>100</v>
      </c>
    </row>
    <row r="947" spans="1:13" ht="14.25" customHeight="1">
      <c r="A947" s="335"/>
      <c r="B947" s="335"/>
      <c r="C947" s="335"/>
      <c r="D947" s="336"/>
      <c r="E947" s="336">
        <v>3</v>
      </c>
      <c r="F947" s="338"/>
      <c r="G947" s="338"/>
      <c r="H947" s="364"/>
      <c r="I947" s="339" t="s">
        <v>1451</v>
      </c>
      <c r="J947" s="340">
        <v>7100</v>
      </c>
      <c r="K947" s="340">
        <v>7120</v>
      </c>
      <c r="L947" s="340">
        <v>6498</v>
      </c>
      <c r="M947" s="155">
        <f>L947/K947*100</f>
        <v>91.26404494382022</v>
      </c>
    </row>
    <row r="948" spans="1:13" ht="14.25" customHeight="1">
      <c r="A948" s="335"/>
      <c r="B948" s="335"/>
      <c r="C948" s="335"/>
      <c r="D948" s="336"/>
      <c r="E948" s="336"/>
      <c r="F948" s="338"/>
      <c r="G948" s="338"/>
      <c r="H948" s="339"/>
      <c r="I948" s="339"/>
      <c r="J948" s="340"/>
      <c r="K948" s="340"/>
      <c r="L948" s="340"/>
      <c r="M948" s="341"/>
    </row>
    <row r="949" spans="1:13" ht="14.25" customHeight="1">
      <c r="A949" s="335"/>
      <c r="B949" s="335"/>
      <c r="C949" s="335"/>
      <c r="D949" s="336"/>
      <c r="E949" s="336"/>
      <c r="F949" s="353"/>
      <c r="G949" s="353"/>
      <c r="H949" s="354"/>
      <c r="I949" s="353" t="s">
        <v>76</v>
      </c>
      <c r="J949" s="346">
        <f>SUM(J942:J948)</f>
        <v>9196</v>
      </c>
      <c r="K949" s="346">
        <f>SUM(K942:K948)</f>
        <v>9396</v>
      </c>
      <c r="L949" s="346">
        <f>SUM(L942:L948)</f>
        <v>8773</v>
      </c>
      <c r="M949" s="165">
        <f>L949/K949*100</f>
        <v>93.36951894423159</v>
      </c>
    </row>
    <row r="950" spans="1:13" ht="14.25" customHeight="1">
      <c r="A950" s="335"/>
      <c r="B950" s="335"/>
      <c r="C950" s="335"/>
      <c r="D950" s="336"/>
      <c r="E950" s="336"/>
      <c r="F950" s="338"/>
      <c r="G950" s="338"/>
      <c r="H950" s="339"/>
      <c r="I950" s="338"/>
      <c r="J950" s="344"/>
      <c r="K950" s="344"/>
      <c r="L950" s="344"/>
      <c r="M950" s="345"/>
    </row>
    <row r="951" spans="1:13" ht="13.5" customHeight="1">
      <c r="A951" s="335">
        <v>11</v>
      </c>
      <c r="B951" s="335"/>
      <c r="C951" s="335"/>
      <c r="D951" s="336"/>
      <c r="E951" s="336"/>
      <c r="F951" s="337" t="s">
        <v>828</v>
      </c>
      <c r="G951" s="338"/>
      <c r="H951" s="339"/>
      <c r="I951" s="339"/>
      <c r="J951" s="340"/>
      <c r="K951" s="340"/>
      <c r="L951" s="340"/>
      <c r="M951" s="341"/>
    </row>
    <row r="952" spans="1:13" ht="13.5" customHeight="1">
      <c r="A952" s="335"/>
      <c r="B952" s="335">
        <v>1</v>
      </c>
      <c r="C952" s="335">
        <v>2</v>
      </c>
      <c r="D952" s="336"/>
      <c r="E952" s="336"/>
      <c r="F952" s="337"/>
      <c r="G952" s="342" t="s">
        <v>829</v>
      </c>
      <c r="H952" s="339"/>
      <c r="I952" s="339"/>
      <c r="J952" s="340"/>
      <c r="K952" s="340"/>
      <c r="L952" s="340"/>
      <c r="M952" s="341"/>
    </row>
    <row r="953" spans="1:13" ht="13.5" customHeight="1">
      <c r="A953" s="335"/>
      <c r="B953" s="335"/>
      <c r="C953" s="335"/>
      <c r="D953" s="336">
        <v>1</v>
      </c>
      <c r="E953" s="336"/>
      <c r="F953" s="337"/>
      <c r="G953" s="338"/>
      <c r="H953" s="339" t="s">
        <v>755</v>
      </c>
      <c r="I953" s="339"/>
      <c r="J953" s="340"/>
      <c r="K953" s="340"/>
      <c r="L953" s="340"/>
      <c r="M953" s="341"/>
    </row>
    <row r="954" spans="1:13" ht="13.5" customHeight="1">
      <c r="A954" s="335"/>
      <c r="B954" s="335"/>
      <c r="C954" s="335"/>
      <c r="D954" s="336"/>
      <c r="E954" s="336">
        <v>1</v>
      </c>
      <c r="F954" s="337"/>
      <c r="G954" s="338"/>
      <c r="H954" s="339"/>
      <c r="I954" s="339" t="s">
        <v>1449</v>
      </c>
      <c r="J954" s="340"/>
      <c r="K954" s="340">
        <v>138</v>
      </c>
      <c r="L954" s="292">
        <v>138</v>
      </c>
      <c r="M954" s="155">
        <f>L954/K954*100</f>
        <v>100</v>
      </c>
    </row>
    <row r="955" spans="1:13" ht="13.5" customHeight="1">
      <c r="A955" s="335"/>
      <c r="B955" s="335"/>
      <c r="C955" s="335"/>
      <c r="D955" s="336"/>
      <c r="E955" s="336">
        <v>2</v>
      </c>
      <c r="F955" s="337"/>
      <c r="G955" s="338"/>
      <c r="H955" s="339"/>
      <c r="I955" s="339" t="s">
        <v>1450</v>
      </c>
      <c r="J955" s="340"/>
      <c r="K955" s="340">
        <v>40</v>
      </c>
      <c r="L955" s="292">
        <v>40</v>
      </c>
      <c r="M955" s="155">
        <f>L955/K955*100</f>
        <v>100</v>
      </c>
    </row>
    <row r="956" spans="1:13" ht="13.5" customHeight="1">
      <c r="A956" s="335"/>
      <c r="B956" s="335"/>
      <c r="C956" s="335"/>
      <c r="D956" s="336"/>
      <c r="E956" s="336">
        <v>3</v>
      </c>
      <c r="F956" s="337"/>
      <c r="G956" s="338"/>
      <c r="H956" s="339"/>
      <c r="I956" s="339" t="s">
        <v>1451</v>
      </c>
      <c r="J956" s="340">
        <v>3000</v>
      </c>
      <c r="K956" s="340">
        <v>4958</v>
      </c>
      <c r="L956" s="340">
        <v>4958</v>
      </c>
      <c r="M956" s="155">
        <f>L956/K956*100</f>
        <v>100</v>
      </c>
    </row>
    <row r="957" spans="1:13" ht="13.5" customHeight="1">
      <c r="A957" s="335"/>
      <c r="B957" s="335"/>
      <c r="C957" s="335"/>
      <c r="D957" s="336"/>
      <c r="E957" s="336"/>
      <c r="F957" s="337"/>
      <c r="G957" s="338"/>
      <c r="H957" s="339"/>
      <c r="I957" s="339"/>
      <c r="J957" s="340"/>
      <c r="K957" s="340"/>
      <c r="L957" s="340"/>
      <c r="M957" s="341"/>
    </row>
    <row r="958" spans="1:13" ht="13.5" customHeight="1">
      <c r="A958" s="335"/>
      <c r="B958" s="335"/>
      <c r="C958" s="335"/>
      <c r="D958" s="336"/>
      <c r="E958" s="336"/>
      <c r="F958" s="348"/>
      <c r="G958" s="349"/>
      <c r="H958" s="350"/>
      <c r="I958" s="349" t="s">
        <v>79</v>
      </c>
      <c r="J958" s="343">
        <f>SUM(J954:J957)</f>
        <v>3000</v>
      </c>
      <c r="K958" s="343">
        <f>SUM(K954:K957)</f>
        <v>5136</v>
      </c>
      <c r="L958" s="343">
        <f>SUM(L954:L957)</f>
        <v>5136</v>
      </c>
      <c r="M958" s="305">
        <f>L958/K958*100</f>
        <v>100</v>
      </c>
    </row>
    <row r="959" spans="1:13" ht="13.5" customHeight="1">
      <c r="A959" s="335"/>
      <c r="B959" s="335"/>
      <c r="C959" s="335"/>
      <c r="D959" s="336"/>
      <c r="E959" s="336"/>
      <c r="F959" s="337"/>
      <c r="G959" s="338"/>
      <c r="H959" s="339"/>
      <c r="I959" s="338"/>
      <c r="J959" s="344"/>
      <c r="K959" s="344"/>
      <c r="L959" s="344"/>
      <c r="M959" s="345"/>
    </row>
    <row r="960" spans="1:13" ht="13.5" customHeight="1">
      <c r="A960" s="335"/>
      <c r="B960" s="335">
        <v>2</v>
      </c>
      <c r="C960" s="335">
        <v>2</v>
      </c>
      <c r="D960" s="336"/>
      <c r="E960" s="336"/>
      <c r="F960" s="337"/>
      <c r="G960" s="342" t="s">
        <v>830</v>
      </c>
      <c r="H960" s="339"/>
      <c r="I960" s="339"/>
      <c r="J960" s="340"/>
      <c r="K960" s="340"/>
      <c r="L960" s="340"/>
      <c r="M960" s="341"/>
    </row>
    <row r="961" spans="1:13" ht="13.5" customHeight="1">
      <c r="A961" s="335"/>
      <c r="B961" s="335"/>
      <c r="C961" s="335"/>
      <c r="D961" s="336">
        <v>1</v>
      </c>
      <c r="E961" s="336"/>
      <c r="F961" s="337"/>
      <c r="G961" s="338"/>
      <c r="H961" s="339" t="s">
        <v>755</v>
      </c>
      <c r="I961" s="339"/>
      <c r="J961" s="340"/>
      <c r="K961" s="340"/>
      <c r="L961" s="340"/>
      <c r="M961" s="341"/>
    </row>
    <row r="962" spans="1:13" ht="13.5" customHeight="1">
      <c r="A962" s="335"/>
      <c r="B962" s="335"/>
      <c r="C962" s="335"/>
      <c r="D962" s="336"/>
      <c r="E962" s="336">
        <v>3</v>
      </c>
      <c r="F962" s="337"/>
      <c r="G962" s="338"/>
      <c r="H962" s="339"/>
      <c r="I962" s="339" t="s">
        <v>1451</v>
      </c>
      <c r="J962" s="340">
        <v>3000</v>
      </c>
      <c r="K962" s="340">
        <v>5320</v>
      </c>
      <c r="L962" s="340">
        <v>5320</v>
      </c>
      <c r="M962" s="155">
        <f>L962/K962*100</f>
        <v>100</v>
      </c>
    </row>
    <row r="963" spans="1:13" ht="13.5" customHeight="1">
      <c r="A963" s="335"/>
      <c r="B963" s="335"/>
      <c r="C963" s="335"/>
      <c r="D963" s="336"/>
      <c r="E963" s="336"/>
      <c r="F963" s="337"/>
      <c r="G963" s="338"/>
      <c r="H963" s="339"/>
      <c r="I963" s="339"/>
      <c r="J963" s="340"/>
      <c r="K963" s="340"/>
      <c r="L963" s="340"/>
      <c r="M963" s="341"/>
    </row>
    <row r="964" spans="1:13" ht="13.5" customHeight="1">
      <c r="A964" s="335"/>
      <c r="B964" s="335"/>
      <c r="C964" s="335"/>
      <c r="D964" s="336"/>
      <c r="E964" s="336"/>
      <c r="F964" s="348"/>
      <c r="G964" s="349"/>
      <c r="H964" s="350"/>
      <c r="I964" s="349" t="s">
        <v>79</v>
      </c>
      <c r="J964" s="343">
        <f>SUM(J959:J963)</f>
        <v>3000</v>
      </c>
      <c r="K964" s="343">
        <f>SUM(K959:K963)</f>
        <v>5320</v>
      </c>
      <c r="L964" s="343">
        <f>SUM(L959:L963)</f>
        <v>5320</v>
      </c>
      <c r="M964" s="305">
        <f>L964/K964*100</f>
        <v>100</v>
      </c>
    </row>
    <row r="965" spans="1:13" ht="13.5" customHeight="1">
      <c r="A965" s="335"/>
      <c r="B965" s="335"/>
      <c r="C965" s="335"/>
      <c r="D965" s="336"/>
      <c r="E965" s="336"/>
      <c r="F965" s="337"/>
      <c r="G965" s="338"/>
      <c r="H965" s="339"/>
      <c r="I965" s="338"/>
      <c r="J965" s="344"/>
      <c r="K965" s="344"/>
      <c r="L965" s="344"/>
      <c r="M965" s="345"/>
    </row>
    <row r="966" spans="1:13" ht="15" customHeight="1">
      <c r="A966" s="335"/>
      <c r="B966" s="335">
        <v>3</v>
      </c>
      <c r="C966" s="335">
        <v>2</v>
      </c>
      <c r="D966" s="336"/>
      <c r="E966" s="336"/>
      <c r="F966" s="337"/>
      <c r="G966" s="342" t="s">
        <v>831</v>
      </c>
      <c r="H966" s="339"/>
      <c r="I966" s="339"/>
      <c r="J966" s="340"/>
      <c r="K966" s="340"/>
      <c r="L966" s="340"/>
      <c r="M966" s="341"/>
    </row>
    <row r="967" spans="1:13" ht="15.75" customHeight="1">
      <c r="A967" s="335"/>
      <c r="B967" s="335"/>
      <c r="C967" s="335"/>
      <c r="D967" s="336">
        <v>1</v>
      </c>
      <c r="E967" s="336"/>
      <c r="F967" s="337"/>
      <c r="G967" s="338"/>
      <c r="H967" s="339" t="s">
        <v>755</v>
      </c>
      <c r="I967" s="339"/>
      <c r="J967" s="340"/>
      <c r="K967" s="340"/>
      <c r="L967" s="340"/>
      <c r="M967" s="341"/>
    </row>
    <row r="968" spans="1:13" ht="15.75" customHeight="1">
      <c r="A968" s="335"/>
      <c r="B968" s="335"/>
      <c r="C968" s="335"/>
      <c r="D968" s="336"/>
      <c r="E968" s="336">
        <v>3</v>
      </c>
      <c r="F968" s="337"/>
      <c r="G968" s="338"/>
      <c r="H968" s="339"/>
      <c r="I968" s="339" t="s">
        <v>1451</v>
      </c>
      <c r="J968" s="340">
        <v>2000</v>
      </c>
      <c r="K968" s="340">
        <v>1227</v>
      </c>
      <c r="L968" s="340">
        <v>1178</v>
      </c>
      <c r="M968" s="155">
        <f>L968/K968*100</f>
        <v>96.00651996740017</v>
      </c>
    </row>
    <row r="969" spans="1:13" ht="15.75" customHeight="1">
      <c r="A969" s="335"/>
      <c r="B969" s="335"/>
      <c r="C969" s="335"/>
      <c r="D969" s="336"/>
      <c r="E969" s="336"/>
      <c r="F969" s="337"/>
      <c r="G969" s="338"/>
      <c r="H969" s="339"/>
      <c r="I969" s="339"/>
      <c r="J969" s="340"/>
      <c r="K969" s="340"/>
      <c r="L969" s="340"/>
      <c r="M969" s="341"/>
    </row>
    <row r="970" spans="1:13" ht="15.75" customHeight="1">
      <c r="A970" s="335"/>
      <c r="B970" s="335"/>
      <c r="C970" s="335"/>
      <c r="D970" s="336"/>
      <c r="E970" s="336"/>
      <c r="F970" s="348"/>
      <c r="G970" s="349"/>
      <c r="H970" s="350"/>
      <c r="I970" s="349" t="s">
        <v>79</v>
      </c>
      <c r="J970" s="343">
        <f>SUM(J965:J969)</f>
        <v>2000</v>
      </c>
      <c r="K970" s="343">
        <f>SUM(K965:K969)</f>
        <v>1227</v>
      </c>
      <c r="L970" s="343">
        <f>SUM(L965:L969)</f>
        <v>1178</v>
      </c>
      <c r="M970" s="305">
        <f>L970/K970*100</f>
        <v>96.00651996740017</v>
      </c>
    </row>
    <row r="971" spans="1:13" ht="15.75" customHeight="1">
      <c r="A971" s="335"/>
      <c r="B971" s="335"/>
      <c r="C971" s="335"/>
      <c r="D971" s="336"/>
      <c r="E971" s="336"/>
      <c r="F971" s="337"/>
      <c r="G971" s="338"/>
      <c r="H971" s="339"/>
      <c r="I971" s="339"/>
      <c r="J971" s="340"/>
      <c r="K971" s="340"/>
      <c r="L971" s="340"/>
      <c r="M971" s="341"/>
    </row>
    <row r="972" spans="1:13" ht="15.75" customHeight="1">
      <c r="A972" s="335"/>
      <c r="B972" s="335">
        <v>4</v>
      </c>
      <c r="C972" s="335">
        <v>2</v>
      </c>
      <c r="D972" s="336"/>
      <c r="E972" s="336"/>
      <c r="F972" s="337"/>
      <c r="G972" s="342" t="s">
        <v>832</v>
      </c>
      <c r="H972" s="339"/>
      <c r="I972" s="339"/>
      <c r="J972" s="340"/>
      <c r="K972" s="340"/>
      <c r="L972" s="340"/>
      <c r="M972" s="341"/>
    </row>
    <row r="973" spans="1:13" ht="15.75" customHeight="1">
      <c r="A973" s="335"/>
      <c r="B973" s="335"/>
      <c r="C973" s="335"/>
      <c r="D973" s="336">
        <v>1</v>
      </c>
      <c r="E973" s="336"/>
      <c r="F973" s="337"/>
      <c r="G973" s="338"/>
      <c r="H973" s="339" t="s">
        <v>755</v>
      </c>
      <c r="I973" s="339"/>
      <c r="J973" s="340"/>
      <c r="K973" s="340"/>
      <c r="L973" s="340"/>
      <c r="M973" s="341"/>
    </row>
    <row r="974" spans="1:13" ht="15.75" customHeight="1">
      <c r="A974" s="335"/>
      <c r="B974" s="335"/>
      <c r="C974" s="335"/>
      <c r="D974" s="336"/>
      <c r="E974" s="336">
        <v>1</v>
      </c>
      <c r="F974" s="337"/>
      <c r="G974" s="338"/>
      <c r="H974" s="339"/>
      <c r="I974" s="339" t="s">
        <v>1449</v>
      </c>
      <c r="J974" s="340"/>
      <c r="K974" s="340">
        <v>8</v>
      </c>
      <c r="L974" s="340">
        <v>8</v>
      </c>
      <c r="M974" s="155">
        <f>L974/K974*100</f>
        <v>100</v>
      </c>
    </row>
    <row r="975" spans="1:13" ht="15.75" customHeight="1">
      <c r="A975" s="335"/>
      <c r="B975" s="335"/>
      <c r="C975" s="335"/>
      <c r="D975" s="336"/>
      <c r="E975" s="336">
        <v>3</v>
      </c>
      <c r="F975" s="337"/>
      <c r="G975" s="338"/>
      <c r="H975" s="339"/>
      <c r="I975" s="339" t="s">
        <v>1451</v>
      </c>
      <c r="J975" s="340">
        <v>1580</v>
      </c>
      <c r="K975" s="340">
        <v>1344</v>
      </c>
      <c r="L975" s="340">
        <v>1247</v>
      </c>
      <c r="M975" s="155">
        <f>L975/K975*100</f>
        <v>92.78273809523809</v>
      </c>
    </row>
    <row r="976" spans="1:13" ht="15.75" customHeight="1">
      <c r="A976" s="335"/>
      <c r="B976" s="335"/>
      <c r="C976" s="335"/>
      <c r="D976" s="336"/>
      <c r="E976" s="336"/>
      <c r="F976" s="337"/>
      <c r="G976" s="338"/>
      <c r="H976" s="339"/>
      <c r="I976" s="339"/>
      <c r="J976" s="340"/>
      <c r="K976" s="340"/>
      <c r="L976" s="340"/>
      <c r="M976" s="341"/>
    </row>
    <row r="977" spans="1:13" ht="15.75" customHeight="1">
      <c r="A977" s="335"/>
      <c r="B977" s="335"/>
      <c r="C977" s="335"/>
      <c r="D977" s="336"/>
      <c r="E977" s="336"/>
      <c r="F977" s="348"/>
      <c r="G977" s="349"/>
      <c r="H977" s="350"/>
      <c r="I977" s="349" t="s">
        <v>79</v>
      </c>
      <c r="J977" s="343">
        <f>SUM(J972:J976)</f>
        <v>1580</v>
      </c>
      <c r="K977" s="343">
        <f>SUM(K972:K976)</f>
        <v>1352</v>
      </c>
      <c r="L977" s="343">
        <f>SUM(L972:L976)</f>
        <v>1255</v>
      </c>
      <c r="M977" s="305">
        <f>L977/K977*100</f>
        <v>92.82544378698225</v>
      </c>
    </row>
    <row r="978" spans="1:13" ht="5.25" customHeight="1">
      <c r="A978" s="335"/>
      <c r="B978" s="335"/>
      <c r="C978" s="335"/>
      <c r="D978" s="336"/>
      <c r="E978" s="336"/>
      <c r="F978" s="337"/>
      <c r="G978" s="338"/>
      <c r="H978" s="339"/>
      <c r="I978" s="338"/>
      <c r="J978" s="344"/>
      <c r="K978" s="344"/>
      <c r="L978" s="344"/>
      <c r="M978" s="345"/>
    </row>
    <row r="979" spans="1:13" ht="15.75" customHeight="1">
      <c r="A979" s="335"/>
      <c r="B979" s="335"/>
      <c r="C979" s="335"/>
      <c r="D979" s="336"/>
      <c r="E979" s="336"/>
      <c r="F979" s="352"/>
      <c r="G979" s="353"/>
      <c r="H979" s="354"/>
      <c r="I979" s="353" t="s">
        <v>76</v>
      </c>
      <c r="J979" s="346">
        <f>SUM(J952:J977)/2</f>
        <v>9580</v>
      </c>
      <c r="K979" s="346">
        <f>SUM(K952:K977)/2</f>
        <v>13035</v>
      </c>
      <c r="L979" s="346">
        <f>SUM(L952:L977)/2</f>
        <v>12889</v>
      </c>
      <c r="M979" s="165">
        <f>L979/K979*100</f>
        <v>98.87993862677406</v>
      </c>
    </row>
    <row r="980" spans="1:13" ht="15.75" customHeight="1">
      <c r="A980" s="335"/>
      <c r="B980" s="335"/>
      <c r="C980" s="335"/>
      <c r="D980" s="336"/>
      <c r="E980" s="336"/>
      <c r="F980" s="338"/>
      <c r="G980" s="338"/>
      <c r="H980" s="339"/>
      <c r="I980" s="338"/>
      <c r="J980" s="344"/>
      <c r="K980" s="344"/>
      <c r="L980" s="344"/>
      <c r="M980" s="345"/>
    </row>
    <row r="981" spans="1:13" ht="15.75" customHeight="1">
      <c r="A981" s="335">
        <v>12</v>
      </c>
      <c r="B981" s="335"/>
      <c r="C981" s="335"/>
      <c r="D981" s="336"/>
      <c r="E981" s="336"/>
      <c r="F981" s="363" t="s">
        <v>833</v>
      </c>
      <c r="G981" s="363"/>
      <c r="H981" s="339"/>
      <c r="I981" s="339"/>
      <c r="J981" s="340"/>
      <c r="K981" s="340"/>
      <c r="L981" s="340"/>
      <c r="M981" s="341"/>
    </row>
    <row r="982" spans="1:13" ht="15.75" customHeight="1">
      <c r="A982" s="335"/>
      <c r="B982" s="335">
        <v>1</v>
      </c>
      <c r="C982" s="335">
        <v>2</v>
      </c>
      <c r="D982" s="336"/>
      <c r="E982" s="336"/>
      <c r="F982" s="363"/>
      <c r="G982" s="363" t="s">
        <v>834</v>
      </c>
      <c r="H982" s="339"/>
      <c r="I982" s="339"/>
      <c r="J982" s="340"/>
      <c r="K982" s="340"/>
      <c r="L982" s="340"/>
      <c r="M982" s="341"/>
    </row>
    <row r="983" spans="1:13" ht="15.75" customHeight="1">
      <c r="A983" s="335"/>
      <c r="B983" s="335"/>
      <c r="C983" s="335"/>
      <c r="D983" s="336">
        <v>1</v>
      </c>
      <c r="E983" s="336"/>
      <c r="F983" s="363"/>
      <c r="G983" s="363"/>
      <c r="H983" s="339" t="s">
        <v>755</v>
      </c>
      <c r="I983" s="339"/>
      <c r="J983" s="340"/>
      <c r="K983" s="340"/>
      <c r="L983" s="340"/>
      <c r="M983" s="341"/>
    </row>
    <row r="984" spans="1:13" ht="15" customHeight="1">
      <c r="A984" s="335"/>
      <c r="B984" s="335"/>
      <c r="C984" s="335"/>
      <c r="D984" s="336"/>
      <c r="E984" s="336">
        <v>3</v>
      </c>
      <c r="F984" s="363"/>
      <c r="G984" s="363"/>
      <c r="H984" s="339"/>
      <c r="I984" s="339" t="s">
        <v>1451</v>
      </c>
      <c r="J984" s="347">
        <v>1000</v>
      </c>
      <c r="K984" s="347">
        <v>1200</v>
      </c>
      <c r="L984" s="347">
        <v>1000</v>
      </c>
      <c r="M984" s="155">
        <f>L984/K984*100</f>
        <v>83.33333333333334</v>
      </c>
    </row>
    <row r="985" spans="1:13" ht="15" customHeight="1">
      <c r="A985" s="335"/>
      <c r="B985" s="335"/>
      <c r="C985" s="335"/>
      <c r="D985" s="336"/>
      <c r="E985" s="336"/>
      <c r="F985" s="363"/>
      <c r="G985" s="363"/>
      <c r="H985" s="339"/>
      <c r="I985" s="339"/>
      <c r="J985" s="340"/>
      <c r="K985" s="340"/>
      <c r="L985" s="340"/>
      <c r="M985" s="341"/>
    </row>
    <row r="986" spans="1:13" ht="15" customHeight="1">
      <c r="A986" s="335"/>
      <c r="B986" s="335"/>
      <c r="C986" s="335"/>
      <c r="D986" s="336"/>
      <c r="E986" s="336"/>
      <c r="F986" s="348"/>
      <c r="G986" s="349"/>
      <c r="H986" s="350"/>
      <c r="I986" s="349" t="s">
        <v>79</v>
      </c>
      <c r="J986" s="343">
        <f>SUM(J984:J985)</f>
        <v>1000</v>
      </c>
      <c r="K986" s="343">
        <f>SUM(K984:K985)</f>
        <v>1200</v>
      </c>
      <c r="L986" s="343">
        <f>SUM(L984:L985)</f>
        <v>1000</v>
      </c>
      <c r="M986" s="305">
        <f>L986/K986*100</f>
        <v>83.33333333333334</v>
      </c>
    </row>
    <row r="987" spans="1:13" ht="15" customHeight="1">
      <c r="A987" s="335"/>
      <c r="B987" s="335"/>
      <c r="C987" s="335"/>
      <c r="D987" s="336"/>
      <c r="E987" s="336"/>
      <c r="F987" s="338"/>
      <c r="G987" s="338"/>
      <c r="H987" s="339"/>
      <c r="I987" s="338"/>
      <c r="J987" s="344"/>
      <c r="K987" s="344"/>
      <c r="L987" s="344"/>
      <c r="M987" s="345"/>
    </row>
    <row r="988" spans="1:13" ht="15" customHeight="1">
      <c r="A988" s="335"/>
      <c r="B988" s="335">
        <v>2</v>
      </c>
      <c r="C988" s="335">
        <v>2</v>
      </c>
      <c r="D988" s="336"/>
      <c r="E988" s="336"/>
      <c r="F988" s="337"/>
      <c r="G988" s="342" t="s">
        <v>835</v>
      </c>
      <c r="H988" s="339"/>
      <c r="I988" s="339"/>
      <c r="J988" s="340"/>
      <c r="K988" s="340"/>
      <c r="L988" s="340"/>
      <c r="M988" s="341"/>
    </row>
    <row r="989" spans="1:13" ht="15.75" customHeight="1">
      <c r="A989" s="335"/>
      <c r="B989" s="335"/>
      <c r="C989" s="335"/>
      <c r="D989" s="336">
        <v>1</v>
      </c>
      <c r="E989" s="336"/>
      <c r="F989" s="337"/>
      <c r="G989" s="338"/>
      <c r="H989" s="339" t="s">
        <v>755</v>
      </c>
      <c r="I989" s="339"/>
      <c r="J989" s="340"/>
      <c r="K989" s="340"/>
      <c r="L989" s="340"/>
      <c r="M989" s="341"/>
    </row>
    <row r="990" spans="1:13" ht="15.75" customHeight="1">
      <c r="A990" s="335"/>
      <c r="B990" s="335"/>
      <c r="C990" s="335"/>
      <c r="D990" s="336"/>
      <c r="E990" s="336">
        <v>3</v>
      </c>
      <c r="F990" s="337"/>
      <c r="G990" s="338"/>
      <c r="H990" s="339"/>
      <c r="I990" s="339" t="s">
        <v>1451</v>
      </c>
      <c r="J990" s="340">
        <v>6000</v>
      </c>
      <c r="K990" s="340">
        <v>7970</v>
      </c>
      <c r="L990" s="340">
        <v>7969</v>
      </c>
      <c r="M990" s="155">
        <f>L990/K990*100</f>
        <v>99.98745294855709</v>
      </c>
    </row>
    <row r="991" spans="1:13" ht="15.75" customHeight="1">
      <c r="A991" s="335"/>
      <c r="B991" s="335"/>
      <c r="C991" s="335"/>
      <c r="D991" s="336"/>
      <c r="E991" s="336"/>
      <c r="F991" s="337"/>
      <c r="G991" s="338"/>
      <c r="H991" s="339"/>
      <c r="I991" s="339"/>
      <c r="J991" s="340"/>
      <c r="K991" s="340"/>
      <c r="L991" s="340"/>
      <c r="M991" s="341"/>
    </row>
    <row r="992" spans="1:13" ht="15.75" customHeight="1">
      <c r="A992" s="335"/>
      <c r="B992" s="335"/>
      <c r="C992" s="335"/>
      <c r="D992" s="336"/>
      <c r="E992" s="336"/>
      <c r="F992" s="348"/>
      <c r="G992" s="349"/>
      <c r="H992" s="350"/>
      <c r="I992" s="349" t="s">
        <v>79</v>
      </c>
      <c r="J992" s="343">
        <f>SUM(J987:J991)</f>
        <v>6000</v>
      </c>
      <c r="K992" s="343">
        <f>SUM(K987:K991)</f>
        <v>7970</v>
      </c>
      <c r="L992" s="343">
        <f>SUM(L987:L991)</f>
        <v>7969</v>
      </c>
      <c r="M992" s="305">
        <f>L992/K992*100</f>
        <v>99.98745294855709</v>
      </c>
    </row>
    <row r="993" spans="1:13" ht="15.75" customHeight="1">
      <c r="A993" s="335"/>
      <c r="B993" s="335"/>
      <c r="C993" s="335"/>
      <c r="D993" s="336"/>
      <c r="E993" s="336"/>
      <c r="F993" s="363"/>
      <c r="G993" s="363"/>
      <c r="H993" s="339"/>
      <c r="I993" s="339"/>
      <c r="J993" s="340"/>
      <c r="K993" s="340"/>
      <c r="L993" s="340"/>
      <c r="M993" s="341"/>
    </row>
    <row r="994" spans="1:13" ht="15.75" customHeight="1">
      <c r="A994" s="335"/>
      <c r="B994" s="335">
        <v>3</v>
      </c>
      <c r="C994" s="335">
        <v>2</v>
      </c>
      <c r="D994" s="336"/>
      <c r="E994" s="336"/>
      <c r="F994" s="337"/>
      <c r="G994" s="342" t="s">
        <v>836</v>
      </c>
      <c r="H994" s="339"/>
      <c r="I994" s="339"/>
      <c r="J994" s="340"/>
      <c r="K994" s="340"/>
      <c r="L994" s="340"/>
      <c r="M994" s="341"/>
    </row>
    <row r="995" spans="1:13" ht="15.75" customHeight="1">
      <c r="A995" s="335"/>
      <c r="B995" s="335"/>
      <c r="C995" s="335"/>
      <c r="D995" s="336">
        <v>1</v>
      </c>
      <c r="E995" s="336"/>
      <c r="F995" s="337"/>
      <c r="G995" s="338"/>
      <c r="H995" s="339" t="s">
        <v>755</v>
      </c>
      <c r="I995" s="339"/>
      <c r="J995" s="340"/>
      <c r="K995" s="340"/>
      <c r="L995" s="340"/>
      <c r="M995" s="341"/>
    </row>
    <row r="996" spans="1:13" ht="15.75" customHeight="1">
      <c r="A996" s="335"/>
      <c r="B996" s="335"/>
      <c r="C996" s="335"/>
      <c r="D996" s="336"/>
      <c r="E996" s="336">
        <v>3</v>
      </c>
      <c r="F996" s="337"/>
      <c r="G996" s="338"/>
      <c r="H996" s="339"/>
      <c r="I996" s="339" t="s">
        <v>1451</v>
      </c>
      <c r="J996" s="340">
        <v>6000</v>
      </c>
      <c r="K996" s="340">
        <v>12460</v>
      </c>
      <c r="L996" s="340">
        <v>12450</v>
      </c>
      <c r="M996" s="155">
        <f>L996/K996*100</f>
        <v>99.91974317817014</v>
      </c>
    </row>
    <row r="997" spans="1:13" ht="15.75" customHeight="1">
      <c r="A997" s="335"/>
      <c r="B997" s="335"/>
      <c r="C997" s="335"/>
      <c r="D997" s="336"/>
      <c r="E997" s="336"/>
      <c r="F997" s="337"/>
      <c r="G997" s="338"/>
      <c r="H997" s="339"/>
      <c r="I997" s="339"/>
      <c r="J997" s="340"/>
      <c r="K997" s="340"/>
      <c r="L997" s="340"/>
      <c r="M997" s="341"/>
    </row>
    <row r="998" spans="1:13" ht="15.75" customHeight="1">
      <c r="A998" s="335"/>
      <c r="B998" s="335"/>
      <c r="C998" s="335"/>
      <c r="D998" s="336"/>
      <c r="E998" s="336"/>
      <c r="F998" s="348"/>
      <c r="G998" s="349"/>
      <c r="H998" s="350"/>
      <c r="I998" s="349" t="s">
        <v>79</v>
      </c>
      <c r="J998" s="343">
        <f>SUM(J993:J997)</f>
        <v>6000</v>
      </c>
      <c r="K998" s="343">
        <f>SUM(K993:K997)</f>
        <v>12460</v>
      </c>
      <c r="L998" s="343">
        <f>SUM(L993:L997)</f>
        <v>12450</v>
      </c>
      <c r="M998" s="305">
        <f>L998/K998*100</f>
        <v>99.91974317817014</v>
      </c>
    </row>
    <row r="999" spans="1:13" ht="15" customHeight="1">
      <c r="A999" s="335"/>
      <c r="B999" s="335"/>
      <c r="C999" s="335"/>
      <c r="D999" s="336"/>
      <c r="E999" s="336"/>
      <c r="F999" s="337"/>
      <c r="G999" s="338"/>
      <c r="H999" s="339"/>
      <c r="I999" s="338"/>
      <c r="J999" s="344"/>
      <c r="K999" s="344"/>
      <c r="L999" s="344"/>
      <c r="M999" s="345"/>
    </row>
    <row r="1000" spans="1:13" ht="15" customHeight="1">
      <c r="A1000" s="335"/>
      <c r="B1000" s="335">
        <v>4</v>
      </c>
      <c r="C1000" s="335">
        <v>2</v>
      </c>
      <c r="D1000" s="336"/>
      <c r="E1000" s="336"/>
      <c r="F1000" s="337"/>
      <c r="G1000" s="342" t="s">
        <v>837</v>
      </c>
      <c r="H1000" s="339"/>
      <c r="I1000" s="339"/>
      <c r="J1000" s="340"/>
      <c r="K1000" s="340"/>
      <c r="L1000" s="340"/>
      <c r="M1000" s="341"/>
    </row>
    <row r="1001" spans="1:13" ht="15" customHeight="1">
      <c r="A1001" s="335"/>
      <c r="B1001" s="335"/>
      <c r="C1001" s="335"/>
      <c r="D1001" s="336">
        <v>1</v>
      </c>
      <c r="E1001" s="336"/>
      <c r="F1001" s="337"/>
      <c r="G1001" s="338"/>
      <c r="H1001" s="339" t="s">
        <v>755</v>
      </c>
      <c r="I1001" s="339"/>
      <c r="J1001" s="340"/>
      <c r="K1001" s="340"/>
      <c r="L1001" s="340"/>
      <c r="M1001" s="341"/>
    </row>
    <row r="1002" spans="1:13" ht="15" customHeight="1">
      <c r="A1002" s="335"/>
      <c r="B1002" s="335"/>
      <c r="C1002" s="335"/>
      <c r="D1002" s="336"/>
      <c r="E1002" s="336">
        <v>3</v>
      </c>
      <c r="F1002" s="337"/>
      <c r="G1002" s="338"/>
      <c r="H1002" s="339"/>
      <c r="I1002" s="339" t="s">
        <v>1451</v>
      </c>
      <c r="J1002" s="340">
        <v>1500</v>
      </c>
      <c r="K1002" s="340"/>
      <c r="L1002" s="340"/>
      <c r="M1002" s="293"/>
    </row>
    <row r="1003" spans="1:13" ht="15" customHeight="1">
      <c r="A1003" s="335"/>
      <c r="B1003" s="335"/>
      <c r="C1003" s="335"/>
      <c r="D1003" s="336"/>
      <c r="E1003" s="336"/>
      <c r="F1003" s="337"/>
      <c r="G1003" s="338"/>
      <c r="H1003" s="339"/>
      <c r="I1003" s="339"/>
      <c r="J1003" s="340"/>
      <c r="K1003" s="340"/>
      <c r="L1003" s="340"/>
      <c r="M1003" s="341"/>
    </row>
    <row r="1004" spans="1:13" ht="15" customHeight="1">
      <c r="A1004" s="335"/>
      <c r="B1004" s="335"/>
      <c r="C1004" s="335"/>
      <c r="D1004" s="336"/>
      <c r="E1004" s="336"/>
      <c r="F1004" s="348"/>
      <c r="G1004" s="349"/>
      <c r="H1004" s="350"/>
      <c r="I1004" s="349" t="s">
        <v>79</v>
      </c>
      <c r="J1004" s="343">
        <f>SUM(J999:J1003)</f>
        <v>1500</v>
      </c>
      <c r="K1004" s="343">
        <f>SUM(K999:K1003)</f>
        <v>0</v>
      </c>
      <c r="L1004" s="343"/>
      <c r="M1004" s="351"/>
    </row>
    <row r="1005" spans="1:13" ht="15" customHeight="1">
      <c r="A1005" s="335"/>
      <c r="B1005" s="335"/>
      <c r="C1005" s="335"/>
      <c r="D1005" s="336"/>
      <c r="E1005" s="336"/>
      <c r="F1005" s="337"/>
      <c r="G1005" s="338"/>
      <c r="H1005" s="339"/>
      <c r="I1005" s="338"/>
      <c r="J1005" s="344"/>
      <c r="K1005" s="344"/>
      <c r="L1005" s="344"/>
      <c r="M1005" s="345"/>
    </row>
    <row r="1006" spans="1:13" ht="15" customHeight="1">
      <c r="A1006" s="335"/>
      <c r="B1006" s="335">
        <v>5</v>
      </c>
      <c r="C1006" s="335">
        <v>2</v>
      </c>
      <c r="D1006" s="336"/>
      <c r="E1006" s="336"/>
      <c r="F1006" s="337"/>
      <c r="G1006" s="342" t="s">
        <v>838</v>
      </c>
      <c r="H1006" s="339"/>
      <c r="I1006" s="339"/>
      <c r="J1006" s="340"/>
      <c r="K1006" s="340"/>
      <c r="L1006" s="340"/>
      <c r="M1006" s="341"/>
    </row>
    <row r="1007" spans="1:13" ht="15" customHeight="1">
      <c r="A1007" s="335"/>
      <c r="B1007" s="335"/>
      <c r="C1007" s="335"/>
      <c r="D1007" s="336">
        <v>1</v>
      </c>
      <c r="E1007" s="336"/>
      <c r="F1007" s="337"/>
      <c r="G1007" s="338"/>
      <c r="H1007" s="339" t="s">
        <v>755</v>
      </c>
      <c r="I1007" s="339"/>
      <c r="J1007" s="340"/>
      <c r="K1007" s="340"/>
      <c r="L1007" s="340"/>
      <c r="M1007" s="341"/>
    </row>
    <row r="1008" spans="1:13" ht="15" customHeight="1">
      <c r="A1008" s="335"/>
      <c r="B1008" s="335"/>
      <c r="C1008" s="335"/>
      <c r="D1008" s="336"/>
      <c r="E1008" s="336">
        <v>3</v>
      </c>
      <c r="F1008" s="337"/>
      <c r="G1008" s="338"/>
      <c r="H1008" s="339"/>
      <c r="I1008" s="339" t="s">
        <v>1451</v>
      </c>
      <c r="J1008" s="292">
        <v>2500</v>
      </c>
      <c r="K1008" s="292">
        <v>2500</v>
      </c>
      <c r="L1008" s="292">
        <v>2500</v>
      </c>
      <c r="M1008" s="155">
        <f>L1008/K1008*100</f>
        <v>100</v>
      </c>
    </row>
    <row r="1009" spans="1:13" ht="15" customHeight="1">
      <c r="A1009" s="335"/>
      <c r="B1009" s="335"/>
      <c r="C1009" s="335"/>
      <c r="D1009" s="336"/>
      <c r="E1009" s="336"/>
      <c r="F1009" s="337"/>
      <c r="G1009" s="338"/>
      <c r="H1009" s="339"/>
      <c r="I1009" s="339"/>
      <c r="J1009" s="340"/>
      <c r="K1009" s="340"/>
      <c r="L1009" s="340"/>
      <c r="M1009" s="341"/>
    </row>
    <row r="1010" spans="1:13" ht="15" customHeight="1">
      <c r="A1010" s="335"/>
      <c r="B1010" s="335"/>
      <c r="C1010" s="335"/>
      <c r="D1010" s="336"/>
      <c r="E1010" s="336"/>
      <c r="F1010" s="348"/>
      <c r="G1010" s="349"/>
      <c r="H1010" s="350"/>
      <c r="I1010" s="349" t="s">
        <v>79</v>
      </c>
      <c r="J1010" s="343">
        <f>SUM(J1005:J1009)</f>
        <v>2500</v>
      </c>
      <c r="K1010" s="343">
        <f>SUM(K1005:K1009)</f>
        <v>2500</v>
      </c>
      <c r="L1010" s="343">
        <f>SUM(L1005:L1009)</f>
        <v>2500</v>
      </c>
      <c r="M1010" s="305">
        <f>L1010/K1010*100</f>
        <v>100</v>
      </c>
    </row>
    <row r="1011" spans="1:13" ht="15" customHeight="1">
      <c r="A1011" s="335"/>
      <c r="B1011" s="335"/>
      <c r="C1011" s="335"/>
      <c r="D1011" s="336"/>
      <c r="E1011" s="336"/>
      <c r="F1011" s="337"/>
      <c r="G1011" s="338"/>
      <c r="H1011" s="339"/>
      <c r="I1011" s="338"/>
      <c r="J1011" s="344"/>
      <c r="K1011" s="344"/>
      <c r="L1011" s="344"/>
      <c r="M1011" s="345"/>
    </row>
    <row r="1012" spans="1:13" ht="15" customHeight="1">
      <c r="A1012" s="335"/>
      <c r="B1012" s="335">
        <v>6</v>
      </c>
      <c r="C1012" s="335">
        <v>2</v>
      </c>
      <c r="D1012" s="336"/>
      <c r="E1012" s="336"/>
      <c r="F1012" s="337"/>
      <c r="G1012" s="342" t="s">
        <v>839</v>
      </c>
      <c r="H1012" s="339"/>
      <c r="I1012" s="339"/>
      <c r="J1012" s="340"/>
      <c r="K1012" s="340"/>
      <c r="L1012" s="340"/>
      <c r="M1012" s="341"/>
    </row>
    <row r="1013" spans="1:13" ht="15" customHeight="1">
      <c r="A1013" s="335"/>
      <c r="B1013" s="335"/>
      <c r="C1013" s="335"/>
      <c r="D1013" s="336">
        <v>1</v>
      </c>
      <c r="E1013" s="336"/>
      <c r="F1013" s="337"/>
      <c r="G1013" s="338"/>
      <c r="H1013" s="339" t="s">
        <v>755</v>
      </c>
      <c r="I1013" s="339"/>
      <c r="J1013" s="340"/>
      <c r="K1013" s="340"/>
      <c r="L1013" s="340"/>
      <c r="M1013" s="341"/>
    </row>
    <row r="1014" spans="1:13" ht="15" customHeight="1">
      <c r="A1014" s="335"/>
      <c r="B1014" s="335"/>
      <c r="C1014" s="335"/>
      <c r="D1014" s="336"/>
      <c r="E1014" s="336">
        <v>3</v>
      </c>
      <c r="F1014" s="337"/>
      <c r="G1014" s="338"/>
      <c r="H1014" s="339"/>
      <c r="I1014" s="339" t="s">
        <v>1451</v>
      </c>
      <c r="J1014" s="340">
        <v>2000</v>
      </c>
      <c r="K1014" s="340">
        <v>2000</v>
      </c>
      <c r="L1014" s="340">
        <v>2000</v>
      </c>
      <c r="M1014" s="155">
        <f>L1014/K1014*100</f>
        <v>100</v>
      </c>
    </row>
    <row r="1015" spans="1:13" ht="15" customHeight="1">
      <c r="A1015" s="335"/>
      <c r="B1015" s="335"/>
      <c r="C1015" s="335"/>
      <c r="D1015" s="336"/>
      <c r="E1015" s="336"/>
      <c r="F1015" s="337"/>
      <c r="G1015" s="338"/>
      <c r="H1015" s="339"/>
      <c r="I1015" s="339"/>
      <c r="J1015" s="340"/>
      <c r="K1015" s="340"/>
      <c r="L1015" s="340"/>
      <c r="M1015" s="341"/>
    </row>
    <row r="1016" spans="1:13" ht="15" customHeight="1">
      <c r="A1016" s="335"/>
      <c r="B1016" s="335"/>
      <c r="C1016" s="335"/>
      <c r="D1016" s="336"/>
      <c r="E1016" s="336"/>
      <c r="F1016" s="348"/>
      <c r="G1016" s="349"/>
      <c r="H1016" s="350"/>
      <c r="I1016" s="349" t="s">
        <v>79</v>
      </c>
      <c r="J1016" s="343">
        <f>SUM(J1011:J1015)</f>
        <v>2000</v>
      </c>
      <c r="K1016" s="343">
        <f>SUM(K1011:K1015)</f>
        <v>2000</v>
      </c>
      <c r="L1016" s="343">
        <f>SUM(L1011:L1015)</f>
        <v>2000</v>
      </c>
      <c r="M1016" s="305">
        <f>L1016/K1016*100</f>
        <v>100</v>
      </c>
    </row>
    <row r="1017" spans="1:13" ht="15" customHeight="1">
      <c r="A1017" s="335"/>
      <c r="B1017" s="335"/>
      <c r="C1017" s="335"/>
      <c r="D1017" s="336"/>
      <c r="E1017" s="336"/>
      <c r="F1017" s="337"/>
      <c r="G1017" s="338"/>
      <c r="H1017" s="339"/>
      <c r="I1017" s="338"/>
      <c r="J1017" s="344"/>
      <c r="K1017" s="344"/>
      <c r="L1017" s="344"/>
      <c r="M1017" s="345"/>
    </row>
    <row r="1018" spans="1:13" ht="15" customHeight="1">
      <c r="A1018" s="335"/>
      <c r="B1018" s="335">
        <v>7</v>
      </c>
      <c r="C1018" s="335">
        <v>2</v>
      </c>
      <c r="D1018" s="336"/>
      <c r="E1018" s="336"/>
      <c r="F1018" s="337"/>
      <c r="G1018" s="342" t="s">
        <v>840</v>
      </c>
      <c r="H1018" s="339"/>
      <c r="I1018" s="339"/>
      <c r="J1018" s="340"/>
      <c r="K1018" s="340"/>
      <c r="L1018" s="340"/>
      <c r="M1018" s="341"/>
    </row>
    <row r="1019" spans="1:13" ht="15" customHeight="1">
      <c r="A1019" s="335"/>
      <c r="B1019" s="335"/>
      <c r="C1019" s="335"/>
      <c r="D1019" s="336">
        <v>1</v>
      </c>
      <c r="E1019" s="336"/>
      <c r="F1019" s="337"/>
      <c r="G1019" s="338"/>
      <c r="H1019" s="339" t="s">
        <v>755</v>
      </c>
      <c r="I1019" s="339"/>
      <c r="J1019" s="340"/>
      <c r="K1019" s="340"/>
      <c r="L1019" s="340"/>
      <c r="M1019" s="341"/>
    </row>
    <row r="1020" spans="1:13" ht="15" customHeight="1">
      <c r="A1020" s="335"/>
      <c r="B1020" s="335"/>
      <c r="C1020" s="335"/>
      <c r="D1020" s="336"/>
      <c r="E1020" s="336">
        <v>3</v>
      </c>
      <c r="F1020" s="337"/>
      <c r="G1020" s="338"/>
      <c r="H1020" s="339"/>
      <c r="I1020" s="339" t="s">
        <v>1451</v>
      </c>
      <c r="J1020" s="292">
        <v>500</v>
      </c>
      <c r="K1020" s="292">
        <v>5104</v>
      </c>
      <c r="L1020" s="292">
        <v>4104</v>
      </c>
      <c r="M1020" s="155">
        <f>L1020/K1020*100</f>
        <v>80.40752351097179</v>
      </c>
    </row>
    <row r="1021" spans="1:13" ht="15" customHeight="1">
      <c r="A1021" s="335"/>
      <c r="B1021" s="335"/>
      <c r="C1021" s="335"/>
      <c r="D1021" s="336"/>
      <c r="E1021" s="336">
        <v>5</v>
      </c>
      <c r="F1021" s="337"/>
      <c r="G1021" s="338"/>
      <c r="H1021" s="339"/>
      <c r="I1021" s="339" t="s">
        <v>1452</v>
      </c>
      <c r="J1021" s="292"/>
      <c r="K1021" s="292">
        <v>300</v>
      </c>
      <c r="L1021" s="292"/>
      <c r="M1021" s="155"/>
    </row>
    <row r="1022" spans="1:13" ht="15" customHeight="1">
      <c r="A1022" s="335"/>
      <c r="B1022" s="335"/>
      <c r="C1022" s="335"/>
      <c r="D1022" s="336"/>
      <c r="E1022" s="336"/>
      <c r="F1022" s="337"/>
      <c r="G1022" s="338"/>
      <c r="H1022" s="339"/>
      <c r="I1022" s="339"/>
      <c r="J1022" s="340"/>
      <c r="K1022" s="340"/>
      <c r="L1022" s="340"/>
      <c r="M1022" s="341"/>
    </row>
    <row r="1023" spans="1:13" ht="15" customHeight="1">
      <c r="A1023" s="335"/>
      <c r="B1023" s="335"/>
      <c r="C1023" s="335"/>
      <c r="D1023" s="336"/>
      <c r="E1023" s="336"/>
      <c r="F1023" s="348"/>
      <c r="G1023" s="349"/>
      <c r="H1023" s="350"/>
      <c r="I1023" s="349" t="s">
        <v>79</v>
      </c>
      <c r="J1023" s="343">
        <f>SUM(J1017:J1022)</f>
        <v>500</v>
      </c>
      <c r="K1023" s="343">
        <f>SUM(K1017:K1022)</f>
        <v>5404</v>
      </c>
      <c r="L1023" s="343">
        <f>SUM(L1017:L1022)</f>
        <v>4104</v>
      </c>
      <c r="M1023" s="305">
        <f>L1023/K1023*100</f>
        <v>75.94374537379719</v>
      </c>
    </row>
    <row r="1024" spans="1:13" ht="15" customHeight="1">
      <c r="A1024" s="335"/>
      <c r="B1024" s="335"/>
      <c r="C1024" s="335"/>
      <c r="D1024" s="336"/>
      <c r="E1024" s="336"/>
      <c r="F1024" s="337"/>
      <c r="G1024" s="338"/>
      <c r="H1024" s="339"/>
      <c r="I1024" s="338"/>
      <c r="J1024" s="344"/>
      <c r="K1024" s="344"/>
      <c r="L1024" s="344"/>
      <c r="M1024" s="345"/>
    </row>
    <row r="1025" spans="1:13" ht="15" customHeight="1">
      <c r="A1025" s="335"/>
      <c r="B1025" s="335">
        <v>8</v>
      </c>
      <c r="C1025" s="335">
        <v>2</v>
      </c>
      <c r="D1025" s="336"/>
      <c r="E1025" s="336"/>
      <c r="F1025" s="337"/>
      <c r="G1025" s="342" t="s">
        <v>841</v>
      </c>
      <c r="H1025" s="339"/>
      <c r="I1025" s="339"/>
      <c r="J1025" s="340"/>
      <c r="K1025" s="340"/>
      <c r="L1025" s="340"/>
      <c r="M1025" s="341"/>
    </row>
    <row r="1026" spans="1:13" ht="15" customHeight="1">
      <c r="A1026" s="335"/>
      <c r="B1026" s="335"/>
      <c r="C1026" s="335"/>
      <c r="D1026" s="336">
        <v>1</v>
      </c>
      <c r="E1026" s="336"/>
      <c r="F1026" s="337"/>
      <c r="G1026" s="338"/>
      <c r="H1026" s="339" t="s">
        <v>755</v>
      </c>
      <c r="I1026" s="339"/>
      <c r="J1026" s="340"/>
      <c r="K1026" s="340"/>
      <c r="L1026" s="340"/>
      <c r="M1026" s="341"/>
    </row>
    <row r="1027" spans="1:13" ht="15" customHeight="1">
      <c r="A1027" s="335"/>
      <c r="B1027" s="335"/>
      <c r="C1027" s="335"/>
      <c r="D1027" s="336"/>
      <c r="E1027" s="336">
        <v>3</v>
      </c>
      <c r="F1027" s="337"/>
      <c r="G1027" s="338"/>
      <c r="H1027" s="339"/>
      <c r="I1027" s="339" t="s">
        <v>1451</v>
      </c>
      <c r="J1027" s="340">
        <v>1500</v>
      </c>
      <c r="K1027" s="340">
        <v>1500</v>
      </c>
      <c r="L1027" s="340">
        <v>1500</v>
      </c>
      <c r="M1027" s="155">
        <f>L1027/K1027*100</f>
        <v>100</v>
      </c>
    </row>
    <row r="1028" spans="1:13" ht="15" customHeight="1">
      <c r="A1028" s="335"/>
      <c r="B1028" s="335"/>
      <c r="C1028" s="335"/>
      <c r="D1028" s="336"/>
      <c r="E1028" s="336"/>
      <c r="F1028" s="337"/>
      <c r="G1028" s="338"/>
      <c r="H1028" s="339"/>
      <c r="I1028" s="339"/>
      <c r="J1028" s="340"/>
      <c r="K1028" s="340"/>
      <c r="L1028" s="340"/>
      <c r="M1028" s="341"/>
    </row>
    <row r="1029" spans="1:13" ht="15" customHeight="1">
      <c r="A1029" s="335"/>
      <c r="B1029" s="335"/>
      <c r="C1029" s="335"/>
      <c r="D1029" s="336"/>
      <c r="E1029" s="336"/>
      <c r="F1029" s="348"/>
      <c r="G1029" s="349"/>
      <c r="H1029" s="350"/>
      <c r="I1029" s="349" t="s">
        <v>79</v>
      </c>
      <c r="J1029" s="343">
        <f>SUM(J1025:J1028)</f>
        <v>1500</v>
      </c>
      <c r="K1029" s="343">
        <f>SUM(K1025:K1028)</f>
        <v>1500</v>
      </c>
      <c r="L1029" s="343">
        <f>SUM(L1025:L1028)</f>
        <v>1500</v>
      </c>
      <c r="M1029" s="305">
        <f>L1029/K1029*100</f>
        <v>100</v>
      </c>
    </row>
    <row r="1030" spans="1:13" ht="15" customHeight="1">
      <c r="A1030" s="335"/>
      <c r="B1030" s="335"/>
      <c r="C1030" s="335"/>
      <c r="D1030" s="336"/>
      <c r="E1030" s="336"/>
      <c r="F1030" s="337"/>
      <c r="G1030" s="338"/>
      <c r="H1030" s="339"/>
      <c r="I1030" s="338"/>
      <c r="J1030" s="344"/>
      <c r="K1030" s="344"/>
      <c r="L1030" s="344"/>
      <c r="M1030" s="345"/>
    </row>
    <row r="1031" spans="1:13" ht="15" customHeight="1">
      <c r="A1031" s="335"/>
      <c r="B1031" s="335">
        <v>9</v>
      </c>
      <c r="C1031" s="335">
        <v>2</v>
      </c>
      <c r="D1031" s="336"/>
      <c r="E1031" s="336"/>
      <c r="F1031" s="337"/>
      <c r="G1031" s="342" t="s">
        <v>842</v>
      </c>
      <c r="H1031" s="339"/>
      <c r="I1031" s="339"/>
      <c r="J1031" s="340"/>
      <c r="K1031" s="340"/>
      <c r="L1031" s="340"/>
      <c r="M1031" s="341"/>
    </row>
    <row r="1032" spans="1:13" ht="15" customHeight="1">
      <c r="A1032" s="335"/>
      <c r="B1032" s="335"/>
      <c r="C1032" s="335"/>
      <c r="D1032" s="336">
        <v>1</v>
      </c>
      <c r="E1032" s="336"/>
      <c r="F1032" s="337"/>
      <c r="G1032" s="338"/>
      <c r="H1032" s="339" t="s">
        <v>755</v>
      </c>
      <c r="I1032" s="339"/>
      <c r="J1032" s="340"/>
      <c r="K1032" s="340"/>
      <c r="L1032" s="340"/>
      <c r="M1032" s="341"/>
    </row>
    <row r="1033" spans="1:13" ht="15" customHeight="1">
      <c r="A1033" s="335"/>
      <c r="B1033" s="335"/>
      <c r="C1033" s="335"/>
      <c r="D1033" s="336"/>
      <c r="E1033" s="336">
        <v>3</v>
      </c>
      <c r="F1033" s="337"/>
      <c r="G1033" s="338"/>
      <c r="H1033" s="339"/>
      <c r="I1033" s="339" t="s">
        <v>1451</v>
      </c>
      <c r="J1033" s="340">
        <v>1500</v>
      </c>
      <c r="K1033" s="340">
        <v>1500</v>
      </c>
      <c r="L1033" s="340">
        <v>1500</v>
      </c>
      <c r="M1033" s="155">
        <f>L1033/K1033*100</f>
        <v>100</v>
      </c>
    </row>
    <row r="1034" spans="1:13" ht="15" customHeight="1">
      <c r="A1034" s="335"/>
      <c r="B1034" s="335"/>
      <c r="C1034" s="335"/>
      <c r="D1034" s="336"/>
      <c r="E1034" s="336"/>
      <c r="F1034" s="337"/>
      <c r="G1034" s="338"/>
      <c r="H1034" s="339"/>
      <c r="I1034" s="339"/>
      <c r="J1034" s="340"/>
      <c r="K1034" s="340"/>
      <c r="L1034" s="340"/>
      <c r="M1034" s="341"/>
    </row>
    <row r="1035" spans="1:13" ht="15" customHeight="1">
      <c r="A1035" s="335"/>
      <c r="B1035" s="335"/>
      <c r="C1035" s="335"/>
      <c r="D1035" s="336"/>
      <c r="E1035" s="336"/>
      <c r="F1035" s="348"/>
      <c r="G1035" s="349"/>
      <c r="H1035" s="350"/>
      <c r="I1035" s="349" t="s">
        <v>79</v>
      </c>
      <c r="J1035" s="343">
        <f>SUM(J1031:J1034)</f>
        <v>1500</v>
      </c>
      <c r="K1035" s="343">
        <f>SUM(K1031:K1034)</f>
        <v>1500</v>
      </c>
      <c r="L1035" s="343">
        <f>SUM(L1031:L1034)</f>
        <v>1500</v>
      </c>
      <c r="M1035" s="305">
        <f>L1035/K1035*100</f>
        <v>100</v>
      </c>
    </row>
    <row r="1036" spans="1:13" ht="15" customHeight="1">
      <c r="A1036" s="335"/>
      <c r="B1036" s="335"/>
      <c r="C1036" s="335"/>
      <c r="D1036" s="336"/>
      <c r="E1036" s="336"/>
      <c r="F1036" s="337"/>
      <c r="G1036" s="338"/>
      <c r="H1036" s="339"/>
      <c r="I1036" s="338"/>
      <c r="J1036" s="344"/>
      <c r="K1036" s="344"/>
      <c r="L1036" s="344"/>
      <c r="M1036" s="345"/>
    </row>
    <row r="1037" spans="1:13" ht="15" customHeight="1">
      <c r="A1037" s="335"/>
      <c r="B1037" s="335">
        <v>10</v>
      </c>
      <c r="C1037" s="335">
        <v>2</v>
      </c>
      <c r="D1037" s="336"/>
      <c r="E1037" s="336"/>
      <c r="F1037" s="337"/>
      <c r="G1037" s="342" t="s">
        <v>843</v>
      </c>
      <c r="H1037" s="339"/>
      <c r="I1037" s="339"/>
      <c r="J1037" s="340"/>
      <c r="K1037" s="340"/>
      <c r="L1037" s="340"/>
      <c r="M1037" s="341"/>
    </row>
    <row r="1038" spans="1:13" ht="15" customHeight="1">
      <c r="A1038" s="335"/>
      <c r="B1038" s="335"/>
      <c r="C1038" s="335"/>
      <c r="D1038" s="336">
        <v>1</v>
      </c>
      <c r="E1038" s="336"/>
      <c r="F1038" s="337"/>
      <c r="G1038" s="338"/>
      <c r="H1038" s="339" t="s">
        <v>755</v>
      </c>
      <c r="I1038" s="339"/>
      <c r="J1038" s="340"/>
      <c r="K1038" s="340"/>
      <c r="L1038" s="340"/>
      <c r="M1038" s="341"/>
    </row>
    <row r="1039" spans="1:13" ht="15" customHeight="1">
      <c r="A1039" s="335"/>
      <c r="B1039" s="335"/>
      <c r="C1039" s="335"/>
      <c r="D1039" s="336"/>
      <c r="E1039" s="336">
        <v>3</v>
      </c>
      <c r="F1039" s="337"/>
      <c r="G1039" s="338"/>
      <c r="H1039" s="339"/>
      <c r="I1039" s="339" t="s">
        <v>1451</v>
      </c>
      <c r="J1039" s="340">
        <v>1000</v>
      </c>
      <c r="K1039" s="340">
        <v>1000</v>
      </c>
      <c r="L1039" s="340">
        <v>1000</v>
      </c>
      <c r="M1039" s="155">
        <f>L1039/K1039*100</f>
        <v>100</v>
      </c>
    </row>
    <row r="1040" spans="1:13" ht="15" customHeight="1">
      <c r="A1040" s="335"/>
      <c r="B1040" s="335"/>
      <c r="C1040" s="335"/>
      <c r="D1040" s="336"/>
      <c r="E1040" s="336"/>
      <c r="F1040" s="337"/>
      <c r="G1040" s="338"/>
      <c r="H1040" s="339"/>
      <c r="I1040" s="339"/>
      <c r="J1040" s="340"/>
      <c r="K1040" s="340"/>
      <c r="L1040" s="340"/>
      <c r="M1040" s="341"/>
    </row>
    <row r="1041" spans="1:13" ht="15" customHeight="1">
      <c r="A1041" s="335"/>
      <c r="B1041" s="335"/>
      <c r="C1041" s="335"/>
      <c r="D1041" s="336"/>
      <c r="E1041" s="336"/>
      <c r="F1041" s="348"/>
      <c r="G1041" s="349"/>
      <c r="H1041" s="350"/>
      <c r="I1041" s="349" t="s">
        <v>79</v>
      </c>
      <c r="J1041" s="343">
        <f>SUM(J1036:J1040)</f>
        <v>1000</v>
      </c>
      <c r="K1041" s="343">
        <f>SUM(K1036:K1040)</f>
        <v>1000</v>
      </c>
      <c r="L1041" s="343">
        <f>SUM(L1036:L1040)</f>
        <v>1000</v>
      </c>
      <c r="M1041" s="305">
        <f>L1041/K1041*100</f>
        <v>100</v>
      </c>
    </row>
    <row r="1042" spans="1:13" ht="15" customHeight="1">
      <c r="A1042" s="335"/>
      <c r="B1042" s="335"/>
      <c r="C1042" s="335"/>
      <c r="D1042" s="336"/>
      <c r="E1042" s="336"/>
      <c r="F1042" s="337"/>
      <c r="G1042" s="338"/>
      <c r="H1042" s="339"/>
      <c r="I1042" s="338"/>
      <c r="J1042" s="344"/>
      <c r="K1042" s="344"/>
      <c r="L1042" s="344"/>
      <c r="M1042" s="345"/>
    </row>
    <row r="1043" spans="1:13" ht="15" customHeight="1">
      <c r="A1043" s="335"/>
      <c r="B1043" s="335">
        <v>11</v>
      </c>
      <c r="C1043" s="335">
        <v>2</v>
      </c>
      <c r="D1043" s="336"/>
      <c r="E1043" s="336"/>
      <c r="F1043" s="337"/>
      <c r="G1043" s="342" t="s">
        <v>844</v>
      </c>
      <c r="H1043" s="339"/>
      <c r="I1043" s="339"/>
      <c r="J1043" s="340"/>
      <c r="K1043" s="340"/>
      <c r="L1043" s="340"/>
      <c r="M1043" s="341"/>
    </row>
    <row r="1044" spans="1:13" ht="15" customHeight="1">
      <c r="A1044" s="335"/>
      <c r="B1044" s="335"/>
      <c r="C1044" s="335"/>
      <c r="D1044" s="336">
        <v>1</v>
      </c>
      <c r="E1044" s="336"/>
      <c r="F1044" s="337"/>
      <c r="G1044" s="338"/>
      <c r="H1044" s="339" t="s">
        <v>755</v>
      </c>
      <c r="I1044" s="339"/>
      <c r="J1044" s="340"/>
      <c r="K1044" s="340"/>
      <c r="L1044" s="340"/>
      <c r="M1044" s="341"/>
    </row>
    <row r="1045" spans="1:13" ht="15" customHeight="1">
      <c r="A1045" s="335"/>
      <c r="B1045" s="335"/>
      <c r="C1045" s="335"/>
      <c r="D1045" s="336"/>
      <c r="E1045" s="336">
        <v>3</v>
      </c>
      <c r="F1045" s="337"/>
      <c r="G1045" s="338"/>
      <c r="H1045" s="339"/>
      <c r="I1045" s="339" t="s">
        <v>1451</v>
      </c>
      <c r="J1045" s="340">
        <v>1000</v>
      </c>
      <c r="K1045" s="340">
        <v>1000</v>
      </c>
      <c r="L1045" s="340">
        <v>1000</v>
      </c>
      <c r="M1045" s="155">
        <f>L1045/K1045*100</f>
        <v>100</v>
      </c>
    </row>
    <row r="1046" spans="1:13" ht="15" customHeight="1">
      <c r="A1046" s="335"/>
      <c r="B1046" s="335"/>
      <c r="C1046" s="335"/>
      <c r="D1046" s="336"/>
      <c r="E1046" s="336"/>
      <c r="F1046" s="337"/>
      <c r="G1046" s="338"/>
      <c r="H1046" s="339"/>
      <c r="I1046" s="339"/>
      <c r="J1046" s="340"/>
      <c r="K1046" s="340"/>
      <c r="L1046" s="340"/>
      <c r="M1046" s="341"/>
    </row>
    <row r="1047" spans="1:13" ht="15" customHeight="1">
      <c r="A1047" s="335"/>
      <c r="B1047" s="335"/>
      <c r="C1047" s="335"/>
      <c r="D1047" s="336"/>
      <c r="E1047" s="336"/>
      <c r="F1047" s="348"/>
      <c r="G1047" s="349"/>
      <c r="H1047" s="350"/>
      <c r="I1047" s="349" t="s">
        <v>79</v>
      </c>
      <c r="J1047" s="343">
        <f>SUM(J1042:J1046)</f>
        <v>1000</v>
      </c>
      <c r="K1047" s="343">
        <f>SUM(K1042:K1046)</f>
        <v>1000</v>
      </c>
      <c r="L1047" s="343">
        <f>SUM(L1042:L1046)</f>
        <v>1000</v>
      </c>
      <c r="M1047" s="305">
        <f>L1047/K1047*100</f>
        <v>100</v>
      </c>
    </row>
    <row r="1048" spans="1:13" ht="15" customHeight="1">
      <c r="A1048" s="335"/>
      <c r="B1048" s="335"/>
      <c r="C1048" s="335"/>
      <c r="D1048" s="336"/>
      <c r="E1048" s="336"/>
      <c r="F1048" s="337"/>
      <c r="G1048" s="338"/>
      <c r="H1048" s="339"/>
      <c r="I1048" s="338"/>
      <c r="J1048" s="344"/>
      <c r="K1048" s="344"/>
      <c r="L1048" s="344"/>
      <c r="M1048" s="345"/>
    </row>
    <row r="1049" spans="1:13" ht="15" customHeight="1">
      <c r="A1049" s="335"/>
      <c r="B1049" s="335">
        <v>12</v>
      </c>
      <c r="C1049" s="335">
        <v>2</v>
      </c>
      <c r="D1049" s="336"/>
      <c r="E1049" s="336"/>
      <c r="F1049" s="337"/>
      <c r="G1049" s="342" t="s">
        <v>845</v>
      </c>
      <c r="H1049" s="339"/>
      <c r="I1049" s="339"/>
      <c r="J1049" s="340"/>
      <c r="K1049" s="340"/>
      <c r="L1049" s="340"/>
      <c r="M1049" s="341"/>
    </row>
    <row r="1050" spans="1:13" ht="15" customHeight="1">
      <c r="A1050" s="335"/>
      <c r="B1050" s="335"/>
      <c r="C1050" s="335"/>
      <c r="D1050" s="336">
        <v>1</v>
      </c>
      <c r="E1050" s="336"/>
      <c r="F1050" s="337"/>
      <c r="G1050" s="338"/>
      <c r="H1050" s="339" t="s">
        <v>755</v>
      </c>
      <c r="I1050" s="339"/>
      <c r="J1050" s="340"/>
      <c r="K1050" s="340"/>
      <c r="L1050" s="340"/>
      <c r="M1050" s="341"/>
    </row>
    <row r="1051" spans="1:13" ht="15" customHeight="1">
      <c r="A1051" s="335"/>
      <c r="B1051" s="335"/>
      <c r="C1051" s="335"/>
      <c r="D1051" s="336"/>
      <c r="E1051" s="336">
        <v>3</v>
      </c>
      <c r="F1051" s="337"/>
      <c r="G1051" s="338"/>
      <c r="H1051" s="339"/>
      <c r="I1051" s="339" t="s">
        <v>1451</v>
      </c>
      <c r="J1051" s="340">
        <v>2500</v>
      </c>
      <c r="K1051" s="340">
        <v>2500</v>
      </c>
      <c r="L1051" s="340">
        <v>2500</v>
      </c>
      <c r="M1051" s="155">
        <f>L1051/K1051*100</f>
        <v>100</v>
      </c>
    </row>
    <row r="1052" spans="1:13" ht="15" customHeight="1">
      <c r="A1052" s="335"/>
      <c r="B1052" s="335"/>
      <c r="C1052" s="335"/>
      <c r="D1052" s="336"/>
      <c r="E1052" s="336"/>
      <c r="F1052" s="337"/>
      <c r="G1052" s="338"/>
      <c r="H1052" s="339"/>
      <c r="I1052" s="339"/>
      <c r="J1052" s="340"/>
      <c r="K1052" s="340"/>
      <c r="L1052" s="340"/>
      <c r="M1052" s="341"/>
    </row>
    <row r="1053" spans="1:13" ht="15" customHeight="1">
      <c r="A1053" s="335"/>
      <c r="B1053" s="335"/>
      <c r="C1053" s="335"/>
      <c r="D1053" s="336"/>
      <c r="E1053" s="336"/>
      <c r="F1053" s="348"/>
      <c r="G1053" s="349"/>
      <c r="H1053" s="350"/>
      <c r="I1053" s="349" t="s">
        <v>79</v>
      </c>
      <c r="J1053" s="343">
        <f>SUM(J1049:J1052)</f>
        <v>2500</v>
      </c>
      <c r="K1053" s="343">
        <f>SUM(K1049:K1052)</f>
        <v>2500</v>
      </c>
      <c r="L1053" s="343">
        <f>SUM(L1049:L1052)</f>
        <v>2500</v>
      </c>
      <c r="M1053" s="305">
        <f>L1053/K1053*100</f>
        <v>100</v>
      </c>
    </row>
    <row r="1054" spans="1:13" ht="15" customHeight="1">
      <c r="A1054" s="335"/>
      <c r="B1054" s="335"/>
      <c r="C1054" s="335"/>
      <c r="D1054" s="336"/>
      <c r="E1054" s="336"/>
      <c r="F1054" s="337"/>
      <c r="G1054" s="338"/>
      <c r="H1054" s="339"/>
      <c r="I1054" s="338"/>
      <c r="J1054" s="344"/>
      <c r="K1054" s="344"/>
      <c r="L1054" s="344"/>
      <c r="M1054" s="345"/>
    </row>
    <row r="1055" spans="1:13" ht="15" customHeight="1">
      <c r="A1055" s="335"/>
      <c r="B1055" s="335">
        <v>13</v>
      </c>
      <c r="C1055" s="335">
        <v>2</v>
      </c>
      <c r="D1055" s="336"/>
      <c r="E1055" s="336"/>
      <c r="F1055" s="337"/>
      <c r="G1055" s="342" t="s">
        <v>846</v>
      </c>
      <c r="H1055" s="339"/>
      <c r="I1055" s="339"/>
      <c r="J1055" s="340"/>
      <c r="K1055" s="340"/>
      <c r="L1055" s="340"/>
      <c r="M1055" s="341"/>
    </row>
    <row r="1056" spans="1:13" ht="15" customHeight="1">
      <c r="A1056" s="335"/>
      <c r="B1056" s="335"/>
      <c r="C1056" s="335"/>
      <c r="D1056" s="336">
        <v>1</v>
      </c>
      <c r="E1056" s="336"/>
      <c r="F1056" s="337"/>
      <c r="G1056" s="338"/>
      <c r="H1056" s="339" t="s">
        <v>755</v>
      </c>
      <c r="I1056" s="339"/>
      <c r="J1056" s="340"/>
      <c r="K1056" s="340"/>
      <c r="L1056" s="340"/>
      <c r="M1056" s="341"/>
    </row>
    <row r="1057" spans="1:13" ht="15" customHeight="1">
      <c r="A1057" s="335"/>
      <c r="B1057" s="335"/>
      <c r="C1057" s="335"/>
      <c r="D1057" s="336"/>
      <c r="E1057" s="336">
        <v>3</v>
      </c>
      <c r="F1057" s="337"/>
      <c r="G1057" s="338"/>
      <c r="H1057" s="339"/>
      <c r="I1057" s="339" t="s">
        <v>1451</v>
      </c>
      <c r="J1057" s="340">
        <v>2000</v>
      </c>
      <c r="K1057" s="340">
        <v>3000</v>
      </c>
      <c r="L1057" s="340">
        <v>3000</v>
      </c>
      <c r="M1057" s="155">
        <f>L1057/K1057*100</f>
        <v>100</v>
      </c>
    </row>
    <row r="1058" spans="1:13" ht="15" customHeight="1">
      <c r="A1058" s="335"/>
      <c r="B1058" s="335"/>
      <c r="C1058" s="335"/>
      <c r="D1058" s="336"/>
      <c r="E1058" s="336"/>
      <c r="F1058" s="337"/>
      <c r="G1058" s="338"/>
      <c r="H1058" s="339"/>
      <c r="I1058" s="339"/>
      <c r="J1058" s="340"/>
      <c r="K1058" s="340"/>
      <c r="L1058" s="340"/>
      <c r="M1058" s="341"/>
    </row>
    <row r="1059" spans="1:13" ht="15" customHeight="1">
      <c r="A1059" s="335"/>
      <c r="B1059" s="335"/>
      <c r="C1059" s="335"/>
      <c r="D1059" s="336"/>
      <c r="E1059" s="336"/>
      <c r="F1059" s="348"/>
      <c r="G1059" s="349"/>
      <c r="H1059" s="350"/>
      <c r="I1059" s="349" t="s">
        <v>79</v>
      </c>
      <c r="J1059" s="343">
        <f>SUM(J1055:J1058)</f>
        <v>2000</v>
      </c>
      <c r="K1059" s="343">
        <f>SUM(K1055:K1058)</f>
        <v>3000</v>
      </c>
      <c r="L1059" s="343">
        <f>SUM(L1055:L1058)</f>
        <v>3000</v>
      </c>
      <c r="M1059" s="305">
        <f>L1059/K1059*100</f>
        <v>100</v>
      </c>
    </row>
    <row r="1060" spans="1:13" ht="15" customHeight="1">
      <c r="A1060" s="335"/>
      <c r="B1060" s="335"/>
      <c r="C1060" s="335"/>
      <c r="D1060" s="336"/>
      <c r="E1060" s="336"/>
      <c r="F1060" s="337"/>
      <c r="G1060" s="338"/>
      <c r="H1060" s="339"/>
      <c r="I1060" s="338"/>
      <c r="J1060" s="344"/>
      <c r="K1060" s="344"/>
      <c r="L1060" s="344"/>
      <c r="M1060" s="345"/>
    </row>
    <row r="1061" spans="1:13" ht="15" customHeight="1">
      <c r="A1061" s="335"/>
      <c r="B1061" s="335">
        <v>14</v>
      </c>
      <c r="C1061" s="335">
        <v>2</v>
      </c>
      <c r="D1061" s="336"/>
      <c r="E1061" s="336"/>
      <c r="F1061" s="337"/>
      <c r="G1061" s="342" t="s">
        <v>847</v>
      </c>
      <c r="H1061" s="339"/>
      <c r="I1061" s="339"/>
      <c r="J1061" s="340"/>
      <c r="K1061" s="340"/>
      <c r="L1061" s="340"/>
      <c r="M1061" s="341"/>
    </row>
    <row r="1062" spans="1:13" ht="15" customHeight="1">
      <c r="A1062" s="335"/>
      <c r="B1062" s="335"/>
      <c r="C1062" s="335"/>
      <c r="D1062" s="336">
        <v>1</v>
      </c>
      <c r="E1062" s="336"/>
      <c r="F1062" s="337"/>
      <c r="G1062" s="338"/>
      <c r="H1062" s="339" t="s">
        <v>755</v>
      </c>
      <c r="I1062" s="339"/>
      <c r="J1062" s="340"/>
      <c r="K1062" s="340"/>
      <c r="L1062" s="340"/>
      <c r="M1062" s="341"/>
    </row>
    <row r="1063" spans="1:13" ht="15" customHeight="1">
      <c r="A1063" s="335"/>
      <c r="B1063" s="335"/>
      <c r="C1063" s="335"/>
      <c r="D1063" s="336"/>
      <c r="E1063" s="336">
        <v>3</v>
      </c>
      <c r="F1063" s="337"/>
      <c r="G1063" s="338"/>
      <c r="H1063" s="339"/>
      <c r="I1063" s="339" t="s">
        <v>1451</v>
      </c>
      <c r="J1063" s="340">
        <v>1000</v>
      </c>
      <c r="K1063" s="340">
        <v>1000</v>
      </c>
      <c r="L1063" s="340">
        <v>1000</v>
      </c>
      <c r="M1063" s="155">
        <f>L1063/K1063*100</f>
        <v>100</v>
      </c>
    </row>
    <row r="1064" spans="1:13" ht="15" customHeight="1">
      <c r="A1064" s="335"/>
      <c r="B1064" s="335"/>
      <c r="C1064" s="335"/>
      <c r="D1064" s="336"/>
      <c r="E1064" s="336"/>
      <c r="F1064" s="337"/>
      <c r="G1064" s="338"/>
      <c r="H1064" s="339"/>
      <c r="I1064" s="339"/>
      <c r="J1064" s="340"/>
      <c r="K1064" s="340"/>
      <c r="L1064" s="340"/>
      <c r="M1064" s="341"/>
    </row>
    <row r="1065" spans="1:13" ht="15" customHeight="1">
      <c r="A1065" s="335"/>
      <c r="B1065" s="335"/>
      <c r="C1065" s="335"/>
      <c r="D1065" s="336"/>
      <c r="E1065" s="336"/>
      <c r="F1065" s="348"/>
      <c r="G1065" s="349"/>
      <c r="H1065" s="350"/>
      <c r="I1065" s="349" t="s">
        <v>79</v>
      </c>
      <c r="J1065" s="343">
        <f>SUM(J1061:J1064)</f>
        <v>1000</v>
      </c>
      <c r="K1065" s="343">
        <f>SUM(K1061:K1064)</f>
        <v>1000</v>
      </c>
      <c r="L1065" s="343">
        <f>SUM(L1061:L1064)</f>
        <v>1000</v>
      </c>
      <c r="M1065" s="305">
        <f>L1065/K1065*100</f>
        <v>100</v>
      </c>
    </row>
    <row r="1066" spans="1:13" ht="15" customHeight="1">
      <c r="A1066" s="335"/>
      <c r="B1066" s="335"/>
      <c r="C1066" s="335"/>
      <c r="D1066" s="336"/>
      <c r="E1066" s="336"/>
      <c r="F1066" s="337"/>
      <c r="G1066" s="338"/>
      <c r="H1066" s="339"/>
      <c r="I1066" s="338"/>
      <c r="J1066" s="344"/>
      <c r="K1066" s="344"/>
      <c r="L1066" s="344"/>
      <c r="M1066" s="345"/>
    </row>
    <row r="1067" spans="1:13" ht="13.5" customHeight="1">
      <c r="A1067" s="335"/>
      <c r="B1067" s="335">
        <v>15</v>
      </c>
      <c r="C1067" s="335">
        <v>2</v>
      </c>
      <c r="D1067" s="336"/>
      <c r="E1067" s="336"/>
      <c r="F1067" s="337"/>
      <c r="G1067" s="342" t="s">
        <v>848</v>
      </c>
      <c r="H1067" s="339"/>
      <c r="I1067" s="339"/>
      <c r="J1067" s="340"/>
      <c r="K1067" s="340"/>
      <c r="L1067" s="340"/>
      <c r="M1067" s="341"/>
    </row>
    <row r="1068" spans="1:13" ht="13.5" customHeight="1">
      <c r="A1068" s="335"/>
      <c r="B1068" s="335"/>
      <c r="C1068" s="335"/>
      <c r="D1068" s="336">
        <v>1</v>
      </c>
      <c r="E1068" s="336"/>
      <c r="F1068" s="337"/>
      <c r="G1068" s="338"/>
      <c r="H1068" s="339" t="s">
        <v>755</v>
      </c>
      <c r="I1068" s="339"/>
      <c r="J1068" s="340"/>
      <c r="K1068" s="340"/>
      <c r="L1068" s="340"/>
      <c r="M1068" s="341"/>
    </row>
    <row r="1069" spans="1:13" ht="13.5" customHeight="1">
      <c r="A1069" s="335"/>
      <c r="B1069" s="335"/>
      <c r="C1069" s="335"/>
      <c r="D1069" s="336"/>
      <c r="E1069" s="336">
        <v>1</v>
      </c>
      <c r="F1069" s="337"/>
      <c r="G1069" s="338"/>
      <c r="H1069" s="339"/>
      <c r="I1069" s="339" t="s">
        <v>1449</v>
      </c>
      <c r="J1069" s="340"/>
      <c r="K1069" s="340">
        <v>145</v>
      </c>
      <c r="L1069" s="340"/>
      <c r="M1069" s="155"/>
    </row>
    <row r="1070" spans="1:13" ht="13.5" customHeight="1">
      <c r="A1070" s="335"/>
      <c r="B1070" s="335"/>
      <c r="C1070" s="335"/>
      <c r="D1070" s="336"/>
      <c r="E1070" s="336">
        <v>2</v>
      </c>
      <c r="F1070" s="337"/>
      <c r="G1070" s="338"/>
      <c r="H1070" s="339"/>
      <c r="I1070" s="339" t="s">
        <v>1450</v>
      </c>
      <c r="J1070" s="340"/>
      <c r="K1070" s="340">
        <v>42</v>
      </c>
      <c r="L1070" s="340"/>
      <c r="M1070" s="155"/>
    </row>
    <row r="1071" spans="1:13" ht="13.5" customHeight="1">
      <c r="A1071" s="335"/>
      <c r="B1071" s="335"/>
      <c r="C1071" s="335"/>
      <c r="D1071" s="336"/>
      <c r="E1071" s="336">
        <v>3</v>
      </c>
      <c r="F1071" s="337"/>
      <c r="G1071" s="338"/>
      <c r="H1071" s="339"/>
      <c r="I1071" s="339" t="s">
        <v>1451</v>
      </c>
      <c r="J1071" s="340">
        <v>1000</v>
      </c>
      <c r="K1071" s="340">
        <v>2207</v>
      </c>
      <c r="L1071" s="340">
        <v>1986</v>
      </c>
      <c r="M1071" s="155">
        <f>L1071/K1071*100</f>
        <v>89.98640688717717</v>
      </c>
    </row>
    <row r="1072" spans="1:13" ht="6" customHeight="1">
      <c r="A1072" s="335"/>
      <c r="B1072" s="335"/>
      <c r="C1072" s="335"/>
      <c r="D1072" s="336"/>
      <c r="E1072" s="336"/>
      <c r="F1072" s="337"/>
      <c r="G1072" s="338"/>
      <c r="H1072" s="339"/>
      <c r="I1072" s="339"/>
      <c r="J1072" s="340"/>
      <c r="K1072" s="340"/>
      <c r="L1072" s="340"/>
      <c r="M1072" s="341"/>
    </row>
    <row r="1073" spans="1:13" ht="13.5" customHeight="1">
      <c r="A1073" s="335"/>
      <c r="B1073" s="335"/>
      <c r="C1073" s="335"/>
      <c r="D1073" s="336"/>
      <c r="E1073" s="336"/>
      <c r="F1073" s="348"/>
      <c r="G1073" s="349"/>
      <c r="H1073" s="350"/>
      <c r="I1073" s="349" t="s">
        <v>79</v>
      </c>
      <c r="J1073" s="343">
        <f>SUM(J1067:J1072)</f>
        <v>1000</v>
      </c>
      <c r="K1073" s="343">
        <f>SUM(K1067:K1072)</f>
        <v>2394</v>
      </c>
      <c r="L1073" s="343">
        <f>SUM(L1067:L1072)</f>
        <v>1986</v>
      </c>
      <c r="M1073" s="305">
        <f>L1073/K1073*100</f>
        <v>82.95739348370927</v>
      </c>
    </row>
    <row r="1074" spans="1:13" ht="13.5" customHeight="1">
      <c r="A1074" s="335"/>
      <c r="B1074" s="335"/>
      <c r="C1074" s="335"/>
      <c r="D1074" s="336"/>
      <c r="E1074" s="336"/>
      <c r="F1074" s="337"/>
      <c r="G1074" s="338"/>
      <c r="H1074" s="339"/>
      <c r="I1074" s="338"/>
      <c r="J1074" s="344"/>
      <c r="K1074" s="344"/>
      <c r="L1074" s="344"/>
      <c r="M1074" s="345"/>
    </row>
    <row r="1075" spans="1:13" ht="13.5" customHeight="1">
      <c r="A1075" s="335"/>
      <c r="B1075" s="335">
        <v>16</v>
      </c>
      <c r="C1075" s="335">
        <v>2</v>
      </c>
      <c r="D1075" s="336"/>
      <c r="E1075" s="336"/>
      <c r="F1075" s="337"/>
      <c r="G1075" s="342" t="s">
        <v>849</v>
      </c>
      <c r="H1075" s="339"/>
      <c r="I1075" s="339"/>
      <c r="J1075" s="340"/>
      <c r="K1075" s="340"/>
      <c r="L1075" s="340"/>
      <c r="M1075" s="341"/>
    </row>
    <row r="1076" spans="1:13" ht="13.5" customHeight="1">
      <c r="A1076" s="335"/>
      <c r="B1076" s="335"/>
      <c r="C1076" s="335"/>
      <c r="D1076" s="336">
        <v>1</v>
      </c>
      <c r="E1076" s="336"/>
      <c r="F1076" s="337"/>
      <c r="G1076" s="338"/>
      <c r="H1076" s="339" t="s">
        <v>755</v>
      </c>
      <c r="I1076" s="339"/>
      <c r="J1076" s="340"/>
      <c r="K1076" s="340"/>
      <c r="L1076" s="340"/>
      <c r="M1076" s="341"/>
    </row>
    <row r="1077" spans="1:13" ht="13.5" customHeight="1">
      <c r="A1077" s="335"/>
      <c r="B1077" s="335"/>
      <c r="C1077" s="335"/>
      <c r="D1077" s="336"/>
      <c r="E1077" s="336">
        <v>3</v>
      </c>
      <c r="F1077" s="337"/>
      <c r="G1077" s="338"/>
      <c r="H1077" s="339"/>
      <c r="I1077" s="339" t="s">
        <v>1451</v>
      </c>
      <c r="J1077" s="340">
        <v>2000</v>
      </c>
      <c r="K1077" s="340">
        <v>2000</v>
      </c>
      <c r="L1077" s="340">
        <v>2000</v>
      </c>
      <c r="M1077" s="155">
        <f>L1077/K1077*100</f>
        <v>100</v>
      </c>
    </row>
    <row r="1078" spans="1:13" ht="13.5" customHeight="1">
      <c r="A1078" s="335"/>
      <c r="B1078" s="335"/>
      <c r="C1078" s="335"/>
      <c r="D1078" s="336"/>
      <c r="E1078" s="336"/>
      <c r="F1078" s="337"/>
      <c r="G1078" s="338"/>
      <c r="H1078" s="339"/>
      <c r="I1078" s="339"/>
      <c r="J1078" s="340"/>
      <c r="K1078" s="340"/>
      <c r="L1078" s="340"/>
      <c r="M1078" s="341"/>
    </row>
    <row r="1079" spans="1:13" ht="13.5" customHeight="1">
      <c r="A1079" s="335"/>
      <c r="B1079" s="335"/>
      <c r="C1079" s="335"/>
      <c r="D1079" s="336"/>
      <c r="E1079" s="336"/>
      <c r="F1079" s="348"/>
      <c r="G1079" s="349"/>
      <c r="H1079" s="350"/>
      <c r="I1079" s="349" t="s">
        <v>79</v>
      </c>
      <c r="J1079" s="343">
        <f>SUM(J1075:J1078)</f>
        <v>2000</v>
      </c>
      <c r="K1079" s="343">
        <f>SUM(K1075:K1078)</f>
        <v>2000</v>
      </c>
      <c r="L1079" s="343">
        <f>SUM(L1075:L1078)</f>
        <v>2000</v>
      </c>
      <c r="M1079" s="305">
        <f>L1079/K1079*100</f>
        <v>100</v>
      </c>
    </row>
    <row r="1080" spans="1:13" ht="14.25" customHeight="1">
      <c r="A1080" s="335"/>
      <c r="B1080" s="335"/>
      <c r="C1080" s="335"/>
      <c r="D1080" s="336"/>
      <c r="E1080" s="336"/>
      <c r="F1080" s="337"/>
      <c r="G1080" s="338"/>
      <c r="H1080" s="339"/>
      <c r="I1080" s="338"/>
      <c r="J1080" s="344"/>
      <c r="K1080" s="344"/>
      <c r="L1080" s="344"/>
      <c r="M1080" s="345"/>
    </row>
    <row r="1081" spans="1:13" ht="14.25" customHeight="1">
      <c r="A1081" s="335"/>
      <c r="B1081" s="335">
        <v>17</v>
      </c>
      <c r="C1081" s="335">
        <v>2</v>
      </c>
      <c r="D1081" s="336"/>
      <c r="E1081" s="336"/>
      <c r="F1081" s="337"/>
      <c r="G1081" s="342" t="s">
        <v>850</v>
      </c>
      <c r="H1081" s="339"/>
      <c r="I1081" s="339"/>
      <c r="J1081" s="340"/>
      <c r="K1081" s="340"/>
      <c r="L1081" s="340"/>
      <c r="M1081" s="341"/>
    </row>
    <row r="1082" spans="1:13" ht="14.25" customHeight="1">
      <c r="A1082" s="335"/>
      <c r="B1082" s="335"/>
      <c r="C1082" s="335"/>
      <c r="D1082" s="336">
        <v>1</v>
      </c>
      <c r="E1082" s="336"/>
      <c r="F1082" s="337"/>
      <c r="G1082" s="338"/>
      <c r="H1082" s="339" t="s">
        <v>755</v>
      </c>
      <c r="I1082" s="339"/>
      <c r="J1082" s="340"/>
      <c r="K1082" s="340"/>
      <c r="L1082" s="340"/>
      <c r="M1082" s="341"/>
    </row>
    <row r="1083" spans="1:13" ht="14.25" customHeight="1">
      <c r="A1083" s="335"/>
      <c r="B1083" s="335"/>
      <c r="C1083" s="335"/>
      <c r="D1083" s="336"/>
      <c r="E1083" s="336">
        <v>1</v>
      </c>
      <c r="F1083" s="337"/>
      <c r="G1083" s="338"/>
      <c r="H1083" s="339"/>
      <c r="I1083" s="339" t="s">
        <v>1449</v>
      </c>
      <c r="J1083" s="340"/>
      <c r="K1083" s="340">
        <v>30</v>
      </c>
      <c r="L1083" s="292">
        <v>30</v>
      </c>
      <c r="M1083" s="155">
        <f>L1083/K1083*100</f>
        <v>100</v>
      </c>
    </row>
    <row r="1084" spans="1:13" ht="14.25" customHeight="1">
      <c r="A1084" s="335"/>
      <c r="B1084" s="335"/>
      <c r="C1084" s="335"/>
      <c r="D1084" s="336"/>
      <c r="E1084" s="336">
        <v>2</v>
      </c>
      <c r="F1084" s="337"/>
      <c r="G1084" s="338"/>
      <c r="H1084" s="339"/>
      <c r="I1084" s="339" t="s">
        <v>1450</v>
      </c>
      <c r="J1084" s="340"/>
      <c r="K1084" s="340">
        <v>3</v>
      </c>
      <c r="L1084" s="292">
        <v>3</v>
      </c>
      <c r="M1084" s="155">
        <f>L1084/K1084*100</f>
        <v>100</v>
      </c>
    </row>
    <row r="1085" spans="1:13" ht="14.25" customHeight="1">
      <c r="A1085" s="335"/>
      <c r="B1085" s="335"/>
      <c r="C1085" s="335"/>
      <c r="D1085" s="336"/>
      <c r="E1085" s="336"/>
      <c r="F1085" s="337"/>
      <c r="G1085" s="338"/>
      <c r="H1085" s="339"/>
      <c r="I1085" s="339"/>
      <c r="J1085" s="340"/>
      <c r="K1085" s="340"/>
      <c r="L1085" s="340"/>
      <c r="M1085" s="341"/>
    </row>
    <row r="1086" spans="1:13" ht="15" customHeight="1">
      <c r="A1086" s="335"/>
      <c r="B1086" s="335"/>
      <c r="C1086" s="335"/>
      <c r="D1086" s="336"/>
      <c r="E1086" s="336"/>
      <c r="F1086" s="348"/>
      <c r="G1086" s="349"/>
      <c r="H1086" s="350"/>
      <c r="I1086" s="349" t="s">
        <v>79</v>
      </c>
      <c r="J1086" s="343">
        <f>SUM(J1081:J1085)</f>
        <v>0</v>
      </c>
      <c r="K1086" s="343">
        <f>SUM(K1082:K1085)</f>
        <v>33</v>
      </c>
      <c r="L1086" s="343">
        <f>SUM(L1082:L1085)</f>
        <v>33</v>
      </c>
      <c r="M1086" s="305">
        <f>L1086/K1086*100</f>
        <v>100</v>
      </c>
    </row>
    <row r="1087" spans="1:13" ht="14.25" customHeight="1">
      <c r="A1087" s="335"/>
      <c r="B1087" s="335"/>
      <c r="C1087" s="335"/>
      <c r="D1087" s="336"/>
      <c r="E1087" s="336"/>
      <c r="F1087" s="337"/>
      <c r="G1087" s="338"/>
      <c r="H1087" s="339"/>
      <c r="I1087" s="338"/>
      <c r="J1087" s="344"/>
      <c r="K1087" s="344"/>
      <c r="L1087" s="344"/>
      <c r="M1087" s="345"/>
    </row>
    <row r="1088" spans="1:13" ht="14.25" customHeight="1">
      <c r="A1088" s="335"/>
      <c r="B1088" s="335">
        <v>18</v>
      </c>
      <c r="C1088" s="335">
        <v>2</v>
      </c>
      <c r="D1088" s="336"/>
      <c r="E1088" s="336"/>
      <c r="F1088" s="337"/>
      <c r="G1088" s="342" t="s">
        <v>851</v>
      </c>
      <c r="H1088" s="339"/>
      <c r="I1088" s="339"/>
      <c r="J1088" s="340"/>
      <c r="K1088" s="340"/>
      <c r="L1088" s="340"/>
      <c r="M1088" s="341"/>
    </row>
    <row r="1089" spans="1:13" ht="14.25" customHeight="1">
      <c r="A1089" s="335"/>
      <c r="B1089" s="335"/>
      <c r="C1089" s="335"/>
      <c r="D1089" s="336">
        <v>1</v>
      </c>
      <c r="E1089" s="336"/>
      <c r="F1089" s="337"/>
      <c r="G1089" s="338"/>
      <c r="H1089" s="339" t="s">
        <v>755</v>
      </c>
      <c r="I1089" s="339"/>
      <c r="J1089" s="340"/>
      <c r="K1089" s="340"/>
      <c r="L1089" s="340"/>
      <c r="M1089" s="341"/>
    </row>
    <row r="1090" spans="1:13" ht="14.25" customHeight="1">
      <c r="A1090" s="335"/>
      <c r="B1090" s="335"/>
      <c r="C1090" s="335"/>
      <c r="D1090" s="336"/>
      <c r="E1090" s="336">
        <v>3</v>
      </c>
      <c r="F1090" s="337"/>
      <c r="G1090" s="338"/>
      <c r="H1090" s="339"/>
      <c r="I1090" s="339" t="s">
        <v>1451</v>
      </c>
      <c r="J1090" s="340"/>
      <c r="K1090" s="340">
        <v>998</v>
      </c>
      <c r="L1090" s="340">
        <v>998</v>
      </c>
      <c r="M1090" s="155">
        <f>L1090/K1090*100</f>
        <v>100</v>
      </c>
    </row>
    <row r="1091" spans="1:13" ht="14.25" customHeight="1">
      <c r="A1091" s="335"/>
      <c r="B1091" s="335"/>
      <c r="C1091" s="335"/>
      <c r="D1091" s="336"/>
      <c r="E1091" s="336"/>
      <c r="F1091" s="337"/>
      <c r="G1091" s="338"/>
      <c r="H1091" s="339"/>
      <c r="I1091" s="339"/>
      <c r="J1091" s="340"/>
      <c r="K1091" s="340"/>
      <c r="L1091" s="340"/>
      <c r="M1091" s="341"/>
    </row>
    <row r="1092" spans="1:13" ht="14.25" customHeight="1">
      <c r="A1092" s="335"/>
      <c r="B1092" s="335"/>
      <c r="C1092" s="335"/>
      <c r="D1092" s="336"/>
      <c r="E1092" s="336"/>
      <c r="F1092" s="348"/>
      <c r="G1092" s="349"/>
      <c r="H1092" s="350"/>
      <c r="I1092" s="349" t="s">
        <v>79</v>
      </c>
      <c r="J1092" s="343">
        <f>SUM(J1088:J1091)</f>
        <v>0</v>
      </c>
      <c r="K1092" s="343">
        <f>SUM(K1088:K1091)</f>
        <v>998</v>
      </c>
      <c r="L1092" s="343">
        <f>SUM(L1088:L1091)</f>
        <v>998</v>
      </c>
      <c r="M1092" s="305">
        <f>L1092/K1092*100</f>
        <v>100</v>
      </c>
    </row>
    <row r="1093" spans="1:13" ht="14.25" customHeight="1">
      <c r="A1093" s="335"/>
      <c r="B1093" s="335"/>
      <c r="C1093" s="335"/>
      <c r="D1093" s="336"/>
      <c r="E1093" s="336"/>
      <c r="F1093" s="337"/>
      <c r="G1093" s="338"/>
      <c r="H1093" s="339"/>
      <c r="I1093" s="338"/>
      <c r="J1093" s="344"/>
      <c r="K1093" s="344"/>
      <c r="L1093" s="344"/>
      <c r="M1093" s="345"/>
    </row>
    <row r="1094" spans="1:13" ht="14.25" customHeight="1">
      <c r="A1094" s="335"/>
      <c r="B1094" s="335">
        <v>19</v>
      </c>
      <c r="C1094" s="335">
        <v>2</v>
      </c>
      <c r="D1094" s="336"/>
      <c r="E1094" s="336"/>
      <c r="F1094" s="337"/>
      <c r="G1094" s="342" t="s">
        <v>852</v>
      </c>
      <c r="H1094" s="339"/>
      <c r="I1094" s="339"/>
      <c r="J1094" s="340"/>
      <c r="K1094" s="340"/>
      <c r="L1094" s="340"/>
      <c r="M1094" s="341"/>
    </row>
    <row r="1095" spans="1:13" ht="14.25" customHeight="1">
      <c r="A1095" s="335"/>
      <c r="B1095" s="335"/>
      <c r="C1095" s="335"/>
      <c r="D1095" s="336">
        <v>1</v>
      </c>
      <c r="E1095" s="336"/>
      <c r="F1095" s="337"/>
      <c r="G1095" s="338"/>
      <c r="H1095" s="339" t="s">
        <v>755</v>
      </c>
      <c r="I1095" s="339"/>
      <c r="J1095" s="340"/>
      <c r="K1095" s="340"/>
      <c r="L1095" s="340"/>
      <c r="M1095" s="341"/>
    </row>
    <row r="1096" spans="1:13" ht="14.25" customHeight="1">
      <c r="A1096" s="335"/>
      <c r="B1096" s="335"/>
      <c r="C1096" s="335"/>
      <c r="D1096" s="336"/>
      <c r="E1096" s="336">
        <v>5</v>
      </c>
      <c r="F1096" s="337"/>
      <c r="G1096" s="338"/>
      <c r="H1096" s="339"/>
      <c r="I1096" s="339" t="s">
        <v>1452</v>
      </c>
      <c r="J1096" s="340"/>
      <c r="K1096" s="340"/>
      <c r="L1096" s="292"/>
      <c r="M1096" s="293"/>
    </row>
    <row r="1097" spans="1:13" ht="14.25" customHeight="1">
      <c r="A1097" s="335"/>
      <c r="B1097" s="335"/>
      <c r="C1097" s="335"/>
      <c r="D1097" s="336"/>
      <c r="E1097" s="336"/>
      <c r="F1097" s="337"/>
      <c r="G1097" s="338"/>
      <c r="H1097" s="339"/>
      <c r="I1097" s="339"/>
      <c r="J1097" s="340"/>
      <c r="K1097" s="340"/>
      <c r="L1097" s="340"/>
      <c r="M1097" s="341"/>
    </row>
    <row r="1098" spans="1:13" ht="14.25" customHeight="1">
      <c r="A1098" s="335"/>
      <c r="B1098" s="335"/>
      <c r="C1098" s="335"/>
      <c r="D1098" s="336"/>
      <c r="E1098" s="336"/>
      <c r="F1098" s="348"/>
      <c r="G1098" s="349"/>
      <c r="H1098" s="350"/>
      <c r="I1098" s="349" t="s">
        <v>79</v>
      </c>
      <c r="J1098" s="343">
        <f>SUM(J1094:J1097)</f>
        <v>0</v>
      </c>
      <c r="K1098" s="343">
        <f>SUM(K1094:K1097)</f>
        <v>0</v>
      </c>
      <c r="L1098" s="343"/>
      <c r="M1098" s="351"/>
    </row>
    <row r="1099" spans="1:13" ht="15.75" customHeight="1">
      <c r="A1099" s="335"/>
      <c r="B1099" s="335"/>
      <c r="C1099" s="335"/>
      <c r="D1099" s="336"/>
      <c r="E1099" s="336"/>
      <c r="F1099" s="337"/>
      <c r="G1099" s="338"/>
      <c r="H1099" s="339"/>
      <c r="I1099" s="338"/>
      <c r="J1099" s="344"/>
      <c r="K1099" s="344"/>
      <c r="L1099" s="344"/>
      <c r="M1099" s="345"/>
    </row>
    <row r="1100" spans="1:13" ht="15.75" customHeight="1">
      <c r="A1100" s="335"/>
      <c r="B1100" s="335">
        <v>20</v>
      </c>
      <c r="C1100" s="335">
        <v>2</v>
      </c>
      <c r="D1100" s="336"/>
      <c r="E1100" s="336"/>
      <c r="F1100" s="337"/>
      <c r="G1100" s="342" t="s">
        <v>853</v>
      </c>
      <c r="H1100" s="339"/>
      <c r="I1100" s="339"/>
      <c r="J1100" s="340"/>
      <c r="K1100" s="340"/>
      <c r="L1100" s="340"/>
      <c r="M1100" s="341"/>
    </row>
    <row r="1101" spans="1:13" ht="15.75" customHeight="1">
      <c r="A1101" s="335"/>
      <c r="B1101" s="335"/>
      <c r="C1101" s="335"/>
      <c r="D1101" s="336">
        <v>1</v>
      </c>
      <c r="E1101" s="336"/>
      <c r="F1101" s="337"/>
      <c r="G1101" s="338"/>
      <c r="H1101" s="339" t="s">
        <v>755</v>
      </c>
      <c r="I1101" s="339"/>
      <c r="J1101" s="340"/>
      <c r="K1101" s="340"/>
      <c r="L1101" s="340"/>
      <c r="M1101" s="341"/>
    </row>
    <row r="1102" spans="1:13" ht="14.25" customHeight="1">
      <c r="A1102" s="335"/>
      <c r="B1102" s="335"/>
      <c r="C1102" s="335"/>
      <c r="D1102" s="336"/>
      <c r="E1102" s="336">
        <v>3</v>
      </c>
      <c r="F1102" s="337"/>
      <c r="G1102" s="338"/>
      <c r="H1102" s="339"/>
      <c r="I1102" s="339" t="s">
        <v>1451</v>
      </c>
      <c r="J1102" s="340"/>
      <c r="K1102" s="292">
        <v>7043</v>
      </c>
      <c r="L1102" s="292">
        <v>7043</v>
      </c>
      <c r="M1102" s="155">
        <f>L1102/K1102*100</f>
        <v>100</v>
      </c>
    </row>
    <row r="1103" spans="1:13" ht="15.75" customHeight="1">
      <c r="A1103" s="335"/>
      <c r="B1103" s="335"/>
      <c r="C1103" s="335"/>
      <c r="D1103" s="336"/>
      <c r="E1103" s="336"/>
      <c r="F1103" s="337"/>
      <c r="G1103" s="338"/>
      <c r="H1103" s="339"/>
      <c r="I1103" s="339"/>
      <c r="J1103" s="340"/>
      <c r="K1103" s="340"/>
      <c r="L1103" s="340"/>
      <c r="M1103" s="341"/>
    </row>
    <row r="1104" spans="1:13" ht="15.75" customHeight="1">
      <c r="A1104" s="335"/>
      <c r="B1104" s="335"/>
      <c r="C1104" s="335"/>
      <c r="D1104" s="336"/>
      <c r="E1104" s="336"/>
      <c r="F1104" s="348"/>
      <c r="G1104" s="349"/>
      <c r="H1104" s="350"/>
      <c r="I1104" s="349" t="s">
        <v>79</v>
      </c>
      <c r="J1104" s="343">
        <f>SUM(J1100:J1103)</f>
        <v>0</v>
      </c>
      <c r="K1104" s="343">
        <f>SUM(K1100:K1103)</f>
        <v>7043</v>
      </c>
      <c r="L1104" s="343">
        <f>SUM(L1100:L1103)</f>
        <v>7043</v>
      </c>
      <c r="M1104" s="305">
        <f>L1104/K1104*100</f>
        <v>100</v>
      </c>
    </row>
    <row r="1105" spans="1:13" ht="15.75" customHeight="1">
      <c r="A1105" s="335"/>
      <c r="B1105" s="335"/>
      <c r="C1105" s="335"/>
      <c r="D1105" s="336"/>
      <c r="E1105" s="336"/>
      <c r="F1105" s="337"/>
      <c r="G1105" s="338"/>
      <c r="H1105" s="339"/>
      <c r="I1105" s="338"/>
      <c r="J1105" s="344"/>
      <c r="K1105" s="344"/>
      <c r="L1105" s="344"/>
      <c r="M1105" s="345"/>
    </row>
    <row r="1106" spans="1:13" ht="15.75" customHeight="1">
      <c r="A1106" s="335"/>
      <c r="B1106" s="335">
        <v>21</v>
      </c>
      <c r="C1106" s="335">
        <v>2</v>
      </c>
      <c r="D1106" s="336"/>
      <c r="E1106" s="336"/>
      <c r="F1106" s="337"/>
      <c r="G1106" s="342" t="s">
        <v>854</v>
      </c>
      <c r="H1106" s="339"/>
      <c r="I1106" s="339"/>
      <c r="J1106" s="340"/>
      <c r="K1106" s="340"/>
      <c r="L1106" s="340"/>
      <c r="M1106" s="341"/>
    </row>
    <row r="1107" spans="1:13" ht="15.75" customHeight="1">
      <c r="A1107" s="335"/>
      <c r="B1107" s="335"/>
      <c r="C1107" s="335"/>
      <c r="D1107" s="336">
        <v>1</v>
      </c>
      <c r="E1107" s="336"/>
      <c r="F1107" s="337"/>
      <c r="G1107" s="338"/>
      <c r="H1107" s="339" t="s">
        <v>755</v>
      </c>
      <c r="I1107" s="339"/>
      <c r="J1107" s="340"/>
      <c r="K1107" s="340"/>
      <c r="L1107" s="340"/>
      <c r="M1107" s="341"/>
    </row>
    <row r="1108" spans="1:13" ht="14.25" customHeight="1">
      <c r="A1108" s="335"/>
      <c r="B1108" s="335"/>
      <c r="C1108" s="335"/>
      <c r="D1108" s="336"/>
      <c r="E1108" s="336">
        <v>3</v>
      </c>
      <c r="F1108" s="337"/>
      <c r="G1108" s="338"/>
      <c r="H1108" s="339"/>
      <c r="I1108" s="339" t="s">
        <v>1451</v>
      </c>
      <c r="J1108" s="340"/>
      <c r="K1108" s="292">
        <v>1000</v>
      </c>
      <c r="L1108" s="292">
        <v>1000</v>
      </c>
      <c r="M1108" s="155">
        <f>L1108/K1108*100</f>
        <v>100</v>
      </c>
    </row>
    <row r="1109" spans="1:13" ht="15.75" customHeight="1">
      <c r="A1109" s="335"/>
      <c r="B1109" s="335"/>
      <c r="C1109" s="335"/>
      <c r="D1109" s="336"/>
      <c r="E1109" s="336"/>
      <c r="F1109" s="337"/>
      <c r="G1109" s="338"/>
      <c r="H1109" s="339"/>
      <c r="I1109" s="339"/>
      <c r="J1109" s="340"/>
      <c r="K1109" s="340"/>
      <c r="L1109" s="340"/>
      <c r="M1109" s="341"/>
    </row>
    <row r="1110" spans="1:13" ht="15.75" customHeight="1">
      <c r="A1110" s="335"/>
      <c r="B1110" s="335"/>
      <c r="C1110" s="335"/>
      <c r="D1110" s="336"/>
      <c r="E1110" s="336"/>
      <c r="F1110" s="348"/>
      <c r="G1110" s="349"/>
      <c r="H1110" s="350"/>
      <c r="I1110" s="349" t="s">
        <v>79</v>
      </c>
      <c r="J1110" s="343">
        <f>SUM(J1106:J1109)</f>
        <v>0</v>
      </c>
      <c r="K1110" s="343">
        <f>SUM(K1106:K1109)</f>
        <v>1000</v>
      </c>
      <c r="L1110" s="343">
        <f>SUM(L1106:L1109)</f>
        <v>1000</v>
      </c>
      <c r="M1110" s="305">
        <f>L1110/K1110*100</f>
        <v>100</v>
      </c>
    </row>
    <row r="1111" spans="1:13" ht="3.75" customHeight="1">
      <c r="A1111" s="335"/>
      <c r="B1111" s="335"/>
      <c r="C1111" s="335"/>
      <c r="D1111" s="336"/>
      <c r="E1111" s="336"/>
      <c r="F1111" s="338"/>
      <c r="G1111" s="338"/>
      <c r="H1111" s="339"/>
      <c r="I1111" s="338"/>
      <c r="J1111" s="344"/>
      <c r="K1111" s="344"/>
      <c r="L1111" s="344"/>
      <c r="M1111" s="345"/>
    </row>
    <row r="1112" spans="1:13" ht="15.75" customHeight="1">
      <c r="A1112" s="335"/>
      <c r="B1112" s="335"/>
      <c r="C1112" s="335"/>
      <c r="D1112" s="336"/>
      <c r="E1112" s="336"/>
      <c r="F1112" s="353"/>
      <c r="G1112" s="353"/>
      <c r="H1112" s="354"/>
      <c r="I1112" s="353" t="s">
        <v>76</v>
      </c>
      <c r="J1112" s="346">
        <f>SUM(J982:J1111)/2</f>
        <v>33000</v>
      </c>
      <c r="K1112" s="346">
        <f>SUM(K982:K1111)/2</f>
        <v>56502</v>
      </c>
      <c r="L1112" s="346">
        <f>SUM(L982:L1111)/2</f>
        <v>54583</v>
      </c>
      <c r="M1112" s="165">
        <f>L1112/K1112*100</f>
        <v>96.60366004743194</v>
      </c>
    </row>
    <row r="1113" spans="1:13" ht="13.5" customHeight="1">
      <c r="A1113" s="335"/>
      <c r="B1113" s="335"/>
      <c r="C1113" s="335"/>
      <c r="D1113" s="336"/>
      <c r="E1113" s="336"/>
      <c r="F1113" s="338"/>
      <c r="G1113" s="338"/>
      <c r="H1113" s="339"/>
      <c r="I1113" s="338"/>
      <c r="J1113" s="344"/>
      <c r="K1113" s="344"/>
      <c r="L1113" s="344"/>
      <c r="M1113" s="345"/>
    </row>
    <row r="1114" spans="1:13" ht="13.5" customHeight="1">
      <c r="A1114" s="361">
        <v>13</v>
      </c>
      <c r="B1114" s="361"/>
      <c r="C1114" s="361"/>
      <c r="D1114" s="362"/>
      <c r="E1114" s="362"/>
      <c r="F1114" s="363" t="s">
        <v>855</v>
      </c>
      <c r="G1114" s="363"/>
      <c r="H1114" s="364"/>
      <c r="I1114" s="339"/>
      <c r="J1114" s="340"/>
      <c r="K1114" s="340"/>
      <c r="L1114" s="340"/>
      <c r="M1114" s="341"/>
    </row>
    <row r="1115" spans="1:13" ht="13.5" customHeight="1">
      <c r="A1115" s="335"/>
      <c r="B1115" s="335">
        <v>1</v>
      </c>
      <c r="C1115" s="335">
        <v>2</v>
      </c>
      <c r="D1115" s="336"/>
      <c r="E1115" s="336"/>
      <c r="F1115" s="337"/>
      <c r="G1115" s="342" t="s">
        <v>856</v>
      </c>
      <c r="H1115" s="339"/>
      <c r="I1115" s="339"/>
      <c r="J1115" s="340"/>
      <c r="K1115" s="340"/>
      <c r="L1115" s="340"/>
      <c r="M1115" s="341"/>
    </row>
    <row r="1116" spans="1:13" ht="13.5" customHeight="1">
      <c r="A1116" s="335"/>
      <c r="B1116" s="335"/>
      <c r="C1116" s="335"/>
      <c r="D1116" s="336">
        <v>1</v>
      </c>
      <c r="E1116" s="336"/>
      <c r="F1116" s="337"/>
      <c r="G1116" s="338"/>
      <c r="H1116" s="339" t="s">
        <v>755</v>
      </c>
      <c r="I1116" s="339"/>
      <c r="J1116" s="340"/>
      <c r="K1116" s="340"/>
      <c r="L1116" s="340"/>
      <c r="M1116" s="341"/>
    </row>
    <row r="1117" spans="1:13" ht="13.5" customHeight="1">
      <c r="A1117" s="335"/>
      <c r="B1117" s="335"/>
      <c r="C1117" s="335"/>
      <c r="D1117" s="336"/>
      <c r="E1117" s="336">
        <v>1</v>
      </c>
      <c r="F1117" s="337"/>
      <c r="G1117" s="338"/>
      <c r="H1117" s="339"/>
      <c r="I1117" s="339" t="s">
        <v>1449</v>
      </c>
      <c r="J1117" s="340">
        <v>100</v>
      </c>
      <c r="K1117" s="340">
        <v>100</v>
      </c>
      <c r="L1117" s="340">
        <v>100</v>
      </c>
      <c r="M1117" s="155">
        <f>L1117/K1117*100</f>
        <v>100</v>
      </c>
    </row>
    <row r="1118" spans="1:13" ht="13.5" customHeight="1">
      <c r="A1118" s="335"/>
      <c r="B1118" s="335"/>
      <c r="C1118" s="335"/>
      <c r="D1118" s="336"/>
      <c r="E1118" s="336">
        <v>2</v>
      </c>
      <c r="F1118" s="337"/>
      <c r="G1118" s="338"/>
      <c r="H1118" s="339"/>
      <c r="I1118" s="339" t="s">
        <v>1450</v>
      </c>
      <c r="J1118" s="340">
        <v>11</v>
      </c>
      <c r="K1118" s="340">
        <v>11</v>
      </c>
      <c r="L1118" s="340">
        <v>11</v>
      </c>
      <c r="M1118" s="155">
        <f>L1118/K1118*100</f>
        <v>100</v>
      </c>
    </row>
    <row r="1119" spans="1:13" ht="13.5" customHeight="1">
      <c r="A1119" s="335"/>
      <c r="B1119" s="335"/>
      <c r="C1119" s="335"/>
      <c r="D1119" s="336"/>
      <c r="E1119" s="336"/>
      <c r="F1119" s="337"/>
      <c r="G1119" s="338"/>
      <c r="H1119" s="339"/>
      <c r="I1119" s="339"/>
      <c r="J1119" s="340"/>
      <c r="K1119" s="340"/>
      <c r="L1119" s="340"/>
      <c r="M1119" s="341"/>
    </row>
    <row r="1120" spans="1:13" ht="13.5" customHeight="1">
      <c r="A1120" s="335"/>
      <c r="B1120" s="335"/>
      <c r="C1120" s="335"/>
      <c r="D1120" s="336"/>
      <c r="E1120" s="336"/>
      <c r="F1120" s="348"/>
      <c r="G1120" s="349"/>
      <c r="H1120" s="350"/>
      <c r="I1120" s="349" t="s">
        <v>79</v>
      </c>
      <c r="J1120" s="343">
        <f>SUM(J1117:J1119)</f>
        <v>111</v>
      </c>
      <c r="K1120" s="343">
        <f>SUM(K1117:K1119)</f>
        <v>111</v>
      </c>
      <c r="L1120" s="343">
        <f>SUM(L1117:L1119)</f>
        <v>111</v>
      </c>
      <c r="M1120" s="305">
        <f>L1120/K1120*100</f>
        <v>100</v>
      </c>
    </row>
    <row r="1121" spans="1:13" ht="13.5" customHeight="1">
      <c r="A1121" s="335"/>
      <c r="B1121" s="335"/>
      <c r="C1121" s="335"/>
      <c r="D1121" s="336"/>
      <c r="E1121" s="336"/>
      <c r="F1121" s="337"/>
      <c r="G1121" s="338"/>
      <c r="H1121" s="339"/>
      <c r="I1121" s="338"/>
      <c r="J1121" s="344"/>
      <c r="K1121" s="344"/>
      <c r="L1121" s="344"/>
      <c r="M1121" s="345"/>
    </row>
    <row r="1122" spans="1:13" ht="13.5" customHeight="1">
      <c r="A1122" s="335"/>
      <c r="B1122" s="335">
        <v>2</v>
      </c>
      <c r="C1122" s="335">
        <v>2</v>
      </c>
      <c r="D1122" s="336"/>
      <c r="E1122" s="336"/>
      <c r="F1122" s="337"/>
      <c r="G1122" s="342" t="s">
        <v>857</v>
      </c>
      <c r="H1122" s="339"/>
      <c r="I1122" s="339"/>
      <c r="J1122" s="340"/>
      <c r="K1122" s="340"/>
      <c r="L1122" s="340"/>
      <c r="M1122" s="341"/>
    </row>
    <row r="1123" spans="1:13" ht="13.5" customHeight="1">
      <c r="A1123" s="335"/>
      <c r="B1123" s="335"/>
      <c r="C1123" s="335"/>
      <c r="D1123" s="336">
        <v>1</v>
      </c>
      <c r="E1123" s="336"/>
      <c r="F1123" s="337"/>
      <c r="G1123" s="338"/>
      <c r="H1123" s="339" t="s">
        <v>755</v>
      </c>
      <c r="I1123" s="339"/>
      <c r="J1123" s="340"/>
      <c r="K1123" s="340"/>
      <c r="L1123" s="340"/>
      <c r="M1123" s="155"/>
    </row>
    <row r="1124" spans="1:13" ht="13.5" customHeight="1">
      <c r="A1124" s="335"/>
      <c r="B1124" s="335"/>
      <c r="C1124" s="335"/>
      <c r="D1124" s="336"/>
      <c r="E1124" s="336">
        <v>1</v>
      </c>
      <c r="F1124" s="337"/>
      <c r="G1124" s="338"/>
      <c r="H1124" s="339"/>
      <c r="I1124" s="339" t="s">
        <v>1449</v>
      </c>
      <c r="J1124" s="340">
        <v>220</v>
      </c>
      <c r="K1124" s="340">
        <v>165</v>
      </c>
      <c r="L1124" s="340">
        <v>165</v>
      </c>
      <c r="M1124" s="155">
        <f>L1124/K1124*100</f>
        <v>100</v>
      </c>
    </row>
    <row r="1125" spans="1:13" ht="13.5" customHeight="1">
      <c r="A1125" s="335"/>
      <c r="B1125" s="335"/>
      <c r="C1125" s="335"/>
      <c r="D1125" s="336"/>
      <c r="E1125" s="336">
        <v>2</v>
      </c>
      <c r="F1125" s="337"/>
      <c r="G1125" s="338"/>
      <c r="H1125" s="339"/>
      <c r="I1125" s="339" t="s">
        <v>1450</v>
      </c>
      <c r="J1125" s="340">
        <v>24</v>
      </c>
      <c r="K1125" s="340">
        <v>18</v>
      </c>
      <c r="L1125" s="340">
        <v>18</v>
      </c>
      <c r="M1125" s="155">
        <f>L1125/K1125*100</f>
        <v>100</v>
      </c>
    </row>
    <row r="1126" spans="1:13" ht="13.5" customHeight="1">
      <c r="A1126" s="335"/>
      <c r="B1126" s="335"/>
      <c r="C1126" s="335"/>
      <c r="D1126" s="336"/>
      <c r="E1126" s="336">
        <v>5</v>
      </c>
      <c r="F1126" s="337"/>
      <c r="G1126" s="338"/>
      <c r="H1126" s="339"/>
      <c r="I1126" s="339" t="s">
        <v>1452</v>
      </c>
      <c r="J1126" s="340"/>
      <c r="K1126" s="340">
        <v>55</v>
      </c>
      <c r="L1126" s="340">
        <v>55</v>
      </c>
      <c r="M1126" s="155">
        <f>L1126/K1126*100</f>
        <v>100</v>
      </c>
    </row>
    <row r="1127" spans="1:13" ht="13.5" customHeight="1">
      <c r="A1127" s="335"/>
      <c r="B1127" s="335"/>
      <c r="C1127" s="335"/>
      <c r="D1127" s="336"/>
      <c r="E1127" s="336"/>
      <c r="F1127" s="337"/>
      <c r="G1127" s="338"/>
      <c r="H1127" s="339"/>
      <c r="I1127" s="339"/>
      <c r="J1127" s="340"/>
      <c r="K1127" s="340"/>
      <c r="L1127" s="340"/>
      <c r="M1127" s="341"/>
    </row>
    <row r="1128" spans="1:13" ht="13.5" customHeight="1">
      <c r="A1128" s="335"/>
      <c r="B1128" s="335"/>
      <c r="C1128" s="335"/>
      <c r="D1128" s="336"/>
      <c r="E1128" s="336"/>
      <c r="F1128" s="348"/>
      <c r="G1128" s="349"/>
      <c r="H1128" s="350"/>
      <c r="I1128" s="349" t="s">
        <v>79</v>
      </c>
      <c r="J1128" s="343">
        <f>SUM(J1121:J1127)</f>
        <v>244</v>
      </c>
      <c r="K1128" s="343">
        <f>SUM(K1121:K1127)</f>
        <v>238</v>
      </c>
      <c r="L1128" s="343">
        <f>SUM(L1121:L1127)</f>
        <v>238</v>
      </c>
      <c r="M1128" s="305">
        <f>L1128/K1128*100</f>
        <v>100</v>
      </c>
    </row>
    <row r="1129" spans="1:13" ht="13.5" customHeight="1">
      <c r="A1129" s="335"/>
      <c r="B1129" s="335"/>
      <c r="C1129" s="335"/>
      <c r="D1129" s="336"/>
      <c r="E1129" s="336"/>
      <c r="F1129" s="337"/>
      <c r="G1129" s="338"/>
      <c r="H1129" s="339"/>
      <c r="I1129" s="338"/>
      <c r="J1129" s="344"/>
      <c r="K1129" s="344"/>
      <c r="L1129" s="344"/>
      <c r="M1129" s="345"/>
    </row>
    <row r="1130" spans="1:13" ht="13.5" customHeight="1">
      <c r="A1130" s="335"/>
      <c r="B1130" s="335">
        <v>3</v>
      </c>
      <c r="C1130" s="335">
        <v>2</v>
      </c>
      <c r="D1130" s="336"/>
      <c r="E1130" s="336"/>
      <c r="F1130" s="337"/>
      <c r="G1130" s="342" t="s">
        <v>858</v>
      </c>
      <c r="H1130" s="339"/>
      <c r="I1130" s="339"/>
      <c r="J1130" s="340"/>
      <c r="K1130" s="340"/>
      <c r="L1130" s="340"/>
      <c r="M1130" s="341"/>
    </row>
    <row r="1131" spans="1:13" ht="13.5" customHeight="1">
      <c r="A1131" s="335"/>
      <c r="B1131" s="335"/>
      <c r="C1131" s="335"/>
      <c r="D1131" s="336">
        <v>1</v>
      </c>
      <c r="E1131" s="336"/>
      <c r="F1131" s="337"/>
      <c r="G1131" s="338"/>
      <c r="H1131" s="339" t="s">
        <v>755</v>
      </c>
      <c r="I1131" s="339"/>
      <c r="J1131" s="340"/>
      <c r="K1131" s="340"/>
      <c r="L1131" s="340"/>
      <c r="M1131" s="341"/>
    </row>
    <row r="1132" spans="1:13" ht="13.5" customHeight="1">
      <c r="A1132" s="335"/>
      <c r="B1132" s="335"/>
      <c r="C1132" s="335"/>
      <c r="D1132" s="336"/>
      <c r="E1132" s="336">
        <v>1</v>
      </c>
      <c r="F1132" s="337"/>
      <c r="G1132" s="338"/>
      <c r="H1132" s="339"/>
      <c r="I1132" s="339" t="s">
        <v>1449</v>
      </c>
      <c r="J1132" s="340">
        <v>108</v>
      </c>
      <c r="K1132" s="340">
        <v>201</v>
      </c>
      <c r="L1132" s="340">
        <v>86</v>
      </c>
      <c r="M1132" s="155">
        <f>L1132/K1132*100</f>
        <v>42.78606965174129</v>
      </c>
    </row>
    <row r="1133" spans="1:13" ht="13.5" customHeight="1">
      <c r="A1133" s="335"/>
      <c r="B1133" s="335"/>
      <c r="C1133" s="335"/>
      <c r="D1133" s="336"/>
      <c r="E1133" s="336">
        <v>2</v>
      </c>
      <c r="F1133" s="337"/>
      <c r="G1133" s="338"/>
      <c r="H1133" s="339"/>
      <c r="I1133" s="339" t="s">
        <v>1450</v>
      </c>
      <c r="J1133" s="340">
        <v>12</v>
      </c>
      <c r="K1133" s="340">
        <v>20</v>
      </c>
      <c r="L1133" s="340">
        <v>9</v>
      </c>
      <c r="M1133" s="155">
        <f>L1133/K1133*100</f>
        <v>45</v>
      </c>
    </row>
    <row r="1134" spans="1:13" ht="13.5" customHeight="1">
      <c r="A1134" s="335"/>
      <c r="B1134" s="335"/>
      <c r="C1134" s="335"/>
      <c r="D1134" s="336"/>
      <c r="E1134" s="336">
        <v>5</v>
      </c>
      <c r="F1134" s="337"/>
      <c r="G1134" s="338"/>
      <c r="H1134" s="339"/>
      <c r="I1134" s="339" t="s">
        <v>1452</v>
      </c>
      <c r="J1134" s="340">
        <v>150</v>
      </c>
      <c r="K1134" s="340">
        <v>150</v>
      </c>
      <c r="L1134" s="340">
        <v>150</v>
      </c>
      <c r="M1134" s="155">
        <f>L1134/K1134*100</f>
        <v>100</v>
      </c>
    </row>
    <row r="1135" spans="1:13" ht="13.5" customHeight="1">
      <c r="A1135" s="335"/>
      <c r="B1135" s="335"/>
      <c r="C1135" s="335"/>
      <c r="D1135" s="336"/>
      <c r="E1135" s="336"/>
      <c r="F1135" s="337"/>
      <c r="G1135" s="338"/>
      <c r="H1135" s="339"/>
      <c r="I1135" s="339"/>
      <c r="J1135" s="340"/>
      <c r="K1135" s="340"/>
      <c r="L1135" s="340"/>
      <c r="M1135" s="341"/>
    </row>
    <row r="1136" spans="1:13" ht="13.5" customHeight="1">
      <c r="A1136" s="335"/>
      <c r="B1136" s="335"/>
      <c r="C1136" s="335"/>
      <c r="D1136" s="336"/>
      <c r="E1136" s="336"/>
      <c r="F1136" s="348"/>
      <c r="G1136" s="349"/>
      <c r="H1136" s="350"/>
      <c r="I1136" s="349" t="s">
        <v>79</v>
      </c>
      <c r="J1136" s="343">
        <f>SUM(J1129:J1135)</f>
        <v>270</v>
      </c>
      <c r="K1136" s="343">
        <f>SUM(K1129:K1135)</f>
        <v>371</v>
      </c>
      <c r="L1136" s="343">
        <f>SUM(L1129:L1135)</f>
        <v>245</v>
      </c>
      <c r="M1136" s="305">
        <f>L1136/K1136*100</f>
        <v>66.0377358490566</v>
      </c>
    </row>
    <row r="1137" spans="1:13" ht="13.5" customHeight="1">
      <c r="A1137" s="335"/>
      <c r="B1137" s="335"/>
      <c r="C1137" s="335"/>
      <c r="D1137" s="336"/>
      <c r="E1137" s="336"/>
      <c r="F1137" s="337"/>
      <c r="G1137" s="338"/>
      <c r="H1137" s="339"/>
      <c r="I1137" s="338"/>
      <c r="J1137" s="344"/>
      <c r="K1137" s="344"/>
      <c r="L1137" s="344"/>
      <c r="M1137" s="345"/>
    </row>
    <row r="1138" spans="1:13" ht="13.5" customHeight="1">
      <c r="A1138" s="335"/>
      <c r="B1138" s="335">
        <v>4</v>
      </c>
      <c r="C1138" s="335">
        <v>2</v>
      </c>
      <c r="D1138" s="336"/>
      <c r="E1138" s="336"/>
      <c r="F1138" s="337"/>
      <c r="G1138" s="342" t="s">
        <v>859</v>
      </c>
      <c r="H1138" s="339"/>
      <c r="I1138" s="339"/>
      <c r="J1138" s="340"/>
      <c r="K1138" s="340"/>
      <c r="L1138" s="340"/>
      <c r="M1138" s="341"/>
    </row>
    <row r="1139" spans="1:13" ht="13.5" customHeight="1">
      <c r="A1139" s="335"/>
      <c r="B1139" s="335"/>
      <c r="C1139" s="335"/>
      <c r="D1139" s="336">
        <v>1</v>
      </c>
      <c r="E1139" s="336"/>
      <c r="F1139" s="337"/>
      <c r="G1139" s="338"/>
      <c r="H1139" s="339" t="s">
        <v>755</v>
      </c>
      <c r="I1139" s="339"/>
      <c r="J1139" s="340"/>
      <c r="K1139" s="340"/>
      <c r="L1139" s="340"/>
      <c r="M1139" s="341"/>
    </row>
    <row r="1140" spans="1:13" ht="13.5" customHeight="1">
      <c r="A1140" s="335"/>
      <c r="B1140" s="335"/>
      <c r="C1140" s="335"/>
      <c r="D1140" s="336"/>
      <c r="E1140" s="336">
        <v>1</v>
      </c>
      <c r="F1140" s="337"/>
      <c r="G1140" s="338"/>
      <c r="H1140" s="339"/>
      <c r="I1140" s="339" t="s">
        <v>1449</v>
      </c>
      <c r="J1140" s="347">
        <v>30</v>
      </c>
      <c r="K1140" s="347">
        <v>32</v>
      </c>
      <c r="L1140" s="347">
        <v>28</v>
      </c>
      <c r="M1140" s="155">
        <f>L1140/K1140*100</f>
        <v>87.5</v>
      </c>
    </row>
    <row r="1141" spans="1:13" ht="13.5" customHeight="1">
      <c r="A1141" s="335"/>
      <c r="B1141" s="335"/>
      <c r="C1141" s="335"/>
      <c r="D1141" s="336"/>
      <c r="E1141" s="336">
        <v>2</v>
      </c>
      <c r="F1141" s="337"/>
      <c r="G1141" s="338"/>
      <c r="H1141" s="339"/>
      <c r="I1141" s="339" t="s">
        <v>1450</v>
      </c>
      <c r="J1141" s="347">
        <v>9</v>
      </c>
      <c r="K1141" s="347">
        <v>7</v>
      </c>
      <c r="L1141" s="347">
        <v>7</v>
      </c>
      <c r="M1141" s="155">
        <f>L1141/K1141*100</f>
        <v>100</v>
      </c>
    </row>
    <row r="1142" spans="1:13" ht="13.5" customHeight="1">
      <c r="A1142" s="335"/>
      <c r="B1142" s="335"/>
      <c r="C1142" s="335"/>
      <c r="D1142" s="336"/>
      <c r="E1142" s="336">
        <v>3</v>
      </c>
      <c r="F1142" s="337"/>
      <c r="G1142" s="338"/>
      <c r="H1142" s="339"/>
      <c r="I1142" s="339" t="s">
        <v>1451</v>
      </c>
      <c r="J1142" s="340">
        <v>661</v>
      </c>
      <c r="K1142" s="340">
        <v>1869</v>
      </c>
      <c r="L1142" s="340">
        <v>1867</v>
      </c>
      <c r="M1142" s="155">
        <f>L1142/K1142*100</f>
        <v>99.89299090422686</v>
      </c>
    </row>
    <row r="1143" spans="1:13" ht="13.5" customHeight="1">
      <c r="A1143" s="335"/>
      <c r="B1143" s="335"/>
      <c r="C1143" s="335"/>
      <c r="D1143" s="336"/>
      <c r="E1143" s="336"/>
      <c r="F1143" s="337"/>
      <c r="G1143" s="338"/>
      <c r="H1143" s="339"/>
      <c r="I1143" s="339"/>
      <c r="J1143" s="340"/>
      <c r="K1143" s="340"/>
      <c r="L1143" s="340"/>
      <c r="M1143" s="341"/>
    </row>
    <row r="1144" spans="1:13" ht="13.5" customHeight="1">
      <c r="A1144" s="335"/>
      <c r="B1144" s="335"/>
      <c r="C1144" s="335"/>
      <c r="D1144" s="336"/>
      <c r="E1144" s="336"/>
      <c r="F1144" s="348"/>
      <c r="G1144" s="349"/>
      <c r="H1144" s="350"/>
      <c r="I1144" s="349" t="s">
        <v>79</v>
      </c>
      <c r="J1144" s="343">
        <f>SUM(J1137:J1143)</f>
        <v>700</v>
      </c>
      <c r="K1144" s="343">
        <f>SUM(K1137:K1143)</f>
        <v>1908</v>
      </c>
      <c r="L1144" s="343">
        <f>SUM(L1137:L1143)</f>
        <v>1902</v>
      </c>
      <c r="M1144" s="305">
        <f>L1144/K1144*100</f>
        <v>99.68553459119497</v>
      </c>
    </row>
    <row r="1145" spans="1:13" ht="13.5" customHeight="1">
      <c r="A1145" s="335"/>
      <c r="B1145" s="335"/>
      <c r="C1145" s="335"/>
      <c r="D1145" s="336"/>
      <c r="E1145" s="336"/>
      <c r="F1145" s="337"/>
      <c r="G1145" s="338"/>
      <c r="H1145" s="339"/>
      <c r="I1145" s="338"/>
      <c r="J1145" s="344"/>
      <c r="K1145" s="344"/>
      <c r="L1145" s="344"/>
      <c r="M1145" s="345"/>
    </row>
    <row r="1146" spans="1:13" ht="13.5" customHeight="1">
      <c r="A1146" s="335"/>
      <c r="B1146" s="335">
        <v>5</v>
      </c>
      <c r="C1146" s="335">
        <v>2</v>
      </c>
      <c r="D1146" s="336"/>
      <c r="E1146" s="336"/>
      <c r="F1146" s="337"/>
      <c r="G1146" s="342" t="s">
        <v>860</v>
      </c>
      <c r="H1146" s="339"/>
      <c r="I1146" s="339"/>
      <c r="J1146" s="340"/>
      <c r="K1146" s="340"/>
      <c r="L1146" s="340"/>
      <c r="M1146" s="341"/>
    </row>
    <row r="1147" spans="1:13" ht="13.5" customHeight="1">
      <c r="A1147" s="335"/>
      <c r="B1147" s="335"/>
      <c r="C1147" s="335"/>
      <c r="D1147" s="336">
        <v>1</v>
      </c>
      <c r="E1147" s="336"/>
      <c r="F1147" s="337"/>
      <c r="G1147" s="338"/>
      <c r="H1147" s="339" t="s">
        <v>755</v>
      </c>
      <c r="I1147" s="339"/>
      <c r="J1147" s="340"/>
      <c r="K1147" s="340"/>
      <c r="L1147" s="340"/>
      <c r="M1147" s="341"/>
    </row>
    <row r="1148" spans="1:13" ht="13.5" customHeight="1">
      <c r="A1148" s="335"/>
      <c r="B1148" s="335"/>
      <c r="C1148" s="335"/>
      <c r="D1148" s="336"/>
      <c r="E1148" s="336">
        <v>3</v>
      </c>
      <c r="F1148" s="337"/>
      <c r="G1148" s="338"/>
      <c r="H1148" s="339"/>
      <c r="I1148" s="339" t="s">
        <v>1451</v>
      </c>
      <c r="J1148" s="340"/>
      <c r="K1148" s="340">
        <v>2000</v>
      </c>
      <c r="L1148" s="340">
        <v>2000</v>
      </c>
      <c r="M1148" s="155">
        <f>L1148/K1148*100</f>
        <v>100</v>
      </c>
    </row>
    <row r="1149" spans="1:13" ht="13.5" customHeight="1">
      <c r="A1149" s="335"/>
      <c r="B1149" s="335"/>
      <c r="C1149" s="335"/>
      <c r="D1149" s="336"/>
      <c r="E1149" s="336">
        <v>5</v>
      </c>
      <c r="F1149" s="337"/>
      <c r="G1149" s="338"/>
      <c r="H1149" s="339"/>
      <c r="I1149" s="339" t="s">
        <v>1452</v>
      </c>
      <c r="J1149" s="340">
        <v>4000</v>
      </c>
      <c r="K1149" s="340">
        <v>4000</v>
      </c>
      <c r="L1149" s="340">
        <v>4000</v>
      </c>
      <c r="M1149" s="155">
        <f>L1149/K1149*100</f>
        <v>100</v>
      </c>
    </row>
    <row r="1150" spans="1:13" ht="13.5" customHeight="1">
      <c r="A1150" s="335"/>
      <c r="B1150" s="335"/>
      <c r="C1150" s="335"/>
      <c r="D1150" s="336"/>
      <c r="E1150" s="336"/>
      <c r="F1150" s="337"/>
      <c r="G1150" s="338"/>
      <c r="H1150" s="339"/>
      <c r="I1150" s="339"/>
      <c r="J1150" s="340"/>
      <c r="K1150" s="340"/>
      <c r="L1150" s="340"/>
      <c r="M1150" s="341"/>
    </row>
    <row r="1151" spans="1:13" ht="13.5" customHeight="1">
      <c r="A1151" s="335"/>
      <c r="B1151" s="335"/>
      <c r="C1151" s="335"/>
      <c r="D1151" s="336"/>
      <c r="E1151" s="336"/>
      <c r="F1151" s="348"/>
      <c r="G1151" s="349"/>
      <c r="H1151" s="350"/>
      <c r="I1151" s="349" t="s">
        <v>79</v>
      </c>
      <c r="J1151" s="343">
        <f>SUM(J1145:J1150)</f>
        <v>4000</v>
      </c>
      <c r="K1151" s="343">
        <f>SUM(K1145:K1150)</f>
        <v>6000</v>
      </c>
      <c r="L1151" s="343">
        <f>SUM(L1145:L1150)</f>
        <v>6000</v>
      </c>
      <c r="M1151" s="305">
        <f>L1151/K1151*100</f>
        <v>100</v>
      </c>
    </row>
    <row r="1152" spans="1:13" ht="14.25" customHeight="1">
      <c r="A1152" s="335"/>
      <c r="B1152" s="335"/>
      <c r="C1152" s="335"/>
      <c r="D1152" s="336"/>
      <c r="E1152" s="336"/>
      <c r="F1152" s="337"/>
      <c r="G1152" s="338"/>
      <c r="H1152" s="339"/>
      <c r="I1152" s="338"/>
      <c r="J1152" s="344"/>
      <c r="K1152" s="344"/>
      <c r="L1152" s="344"/>
      <c r="M1152" s="345"/>
    </row>
    <row r="1153" spans="1:13" ht="15" customHeight="1">
      <c r="A1153" s="335"/>
      <c r="B1153" s="335">
        <v>6</v>
      </c>
      <c r="C1153" s="335">
        <v>2</v>
      </c>
      <c r="D1153" s="336"/>
      <c r="E1153" s="336"/>
      <c r="F1153" s="337"/>
      <c r="G1153" s="342" t="s">
        <v>861</v>
      </c>
      <c r="H1153" s="339"/>
      <c r="I1153" s="339"/>
      <c r="J1153" s="340"/>
      <c r="K1153" s="340"/>
      <c r="L1153" s="340"/>
      <c r="M1153" s="341"/>
    </row>
    <row r="1154" spans="1:13" ht="15" customHeight="1">
      <c r="A1154" s="335"/>
      <c r="B1154" s="335"/>
      <c r="C1154" s="335"/>
      <c r="D1154" s="336">
        <v>1</v>
      </c>
      <c r="E1154" s="336"/>
      <c r="F1154" s="337"/>
      <c r="G1154" s="338"/>
      <c r="H1154" s="339" t="s">
        <v>755</v>
      </c>
      <c r="I1154" s="339"/>
      <c r="J1154" s="340"/>
      <c r="K1154" s="340"/>
      <c r="L1154" s="340"/>
      <c r="M1154" s="341"/>
    </row>
    <row r="1155" spans="1:13" ht="15" customHeight="1">
      <c r="A1155" s="335"/>
      <c r="B1155" s="335"/>
      <c r="C1155" s="335"/>
      <c r="D1155" s="336"/>
      <c r="E1155" s="336">
        <v>3</v>
      </c>
      <c r="F1155" s="337"/>
      <c r="G1155" s="338"/>
      <c r="H1155" s="339"/>
      <c r="I1155" s="339" t="s">
        <v>1451</v>
      </c>
      <c r="J1155" s="340"/>
      <c r="K1155" s="340">
        <v>300</v>
      </c>
      <c r="L1155" s="340">
        <v>300</v>
      </c>
      <c r="M1155" s="155">
        <f>L1155/K1155*100</f>
        <v>100</v>
      </c>
    </row>
    <row r="1156" spans="1:13" ht="15" customHeight="1">
      <c r="A1156" s="335"/>
      <c r="B1156" s="335"/>
      <c r="C1156" s="335"/>
      <c r="D1156" s="336"/>
      <c r="E1156" s="336">
        <v>5</v>
      </c>
      <c r="F1156" s="337"/>
      <c r="G1156" s="338"/>
      <c r="H1156" s="339"/>
      <c r="I1156" s="339" t="s">
        <v>1452</v>
      </c>
      <c r="J1156" s="340">
        <v>300</v>
      </c>
      <c r="K1156" s="340"/>
      <c r="L1156" s="340"/>
      <c r="M1156" s="293"/>
    </row>
    <row r="1157" spans="1:13" ht="15" customHeight="1">
      <c r="A1157" s="335"/>
      <c r="B1157" s="335"/>
      <c r="C1157" s="335"/>
      <c r="D1157" s="336"/>
      <c r="E1157" s="336"/>
      <c r="F1157" s="337"/>
      <c r="G1157" s="338"/>
      <c r="H1157" s="339"/>
      <c r="I1157" s="339"/>
      <c r="J1157" s="340"/>
      <c r="K1157" s="340"/>
      <c r="L1157" s="340"/>
      <c r="M1157" s="341"/>
    </row>
    <row r="1158" spans="1:13" ht="15" customHeight="1">
      <c r="A1158" s="335"/>
      <c r="B1158" s="335"/>
      <c r="C1158" s="335"/>
      <c r="D1158" s="336"/>
      <c r="E1158" s="336"/>
      <c r="F1158" s="348"/>
      <c r="G1158" s="349"/>
      <c r="H1158" s="350"/>
      <c r="I1158" s="349" t="s">
        <v>79</v>
      </c>
      <c r="J1158" s="343">
        <f>SUM(J1152:J1157)</f>
        <v>300</v>
      </c>
      <c r="K1158" s="343">
        <f>SUM(K1152:K1157)</f>
        <v>300</v>
      </c>
      <c r="L1158" s="343">
        <f>SUM(L1152:L1157)</f>
        <v>300</v>
      </c>
      <c r="M1158" s="305">
        <f>L1158/K1158*100</f>
        <v>100</v>
      </c>
    </row>
    <row r="1159" spans="1:13" ht="15" customHeight="1">
      <c r="A1159" s="335"/>
      <c r="B1159" s="335"/>
      <c r="C1159" s="335"/>
      <c r="D1159" s="336"/>
      <c r="E1159" s="336"/>
      <c r="F1159" s="338"/>
      <c r="G1159" s="338"/>
      <c r="H1159" s="339"/>
      <c r="I1159" s="339"/>
      <c r="J1159" s="340"/>
      <c r="K1159" s="340"/>
      <c r="L1159" s="340"/>
      <c r="M1159" s="341"/>
    </row>
    <row r="1160" spans="1:13" ht="15" customHeight="1">
      <c r="A1160" s="335"/>
      <c r="B1160" s="335">
        <v>7</v>
      </c>
      <c r="C1160" s="335">
        <v>2</v>
      </c>
      <c r="D1160" s="336"/>
      <c r="E1160" s="336"/>
      <c r="F1160" s="337"/>
      <c r="G1160" s="342" t="s">
        <v>862</v>
      </c>
      <c r="H1160" s="339"/>
      <c r="I1160" s="339"/>
      <c r="J1160" s="340"/>
      <c r="K1160" s="340"/>
      <c r="L1160" s="340"/>
      <c r="M1160" s="341"/>
    </row>
    <row r="1161" spans="1:13" ht="15" customHeight="1">
      <c r="A1161" s="335"/>
      <c r="B1161" s="335"/>
      <c r="C1161" s="335"/>
      <c r="D1161" s="336">
        <v>1</v>
      </c>
      <c r="E1161" s="336"/>
      <c r="F1161" s="337"/>
      <c r="G1161" s="338"/>
      <c r="H1161" s="339" t="s">
        <v>755</v>
      </c>
      <c r="I1161" s="339"/>
      <c r="J1161" s="340"/>
      <c r="K1161" s="340"/>
      <c r="L1161" s="340"/>
      <c r="M1161" s="341"/>
    </row>
    <row r="1162" spans="1:13" ht="15" customHeight="1">
      <c r="A1162" s="335"/>
      <c r="B1162" s="335"/>
      <c r="C1162" s="335"/>
      <c r="D1162" s="336"/>
      <c r="E1162" s="336">
        <v>1</v>
      </c>
      <c r="F1162" s="337"/>
      <c r="G1162" s="338"/>
      <c r="H1162" s="339"/>
      <c r="I1162" s="339" t="s">
        <v>1449</v>
      </c>
      <c r="J1162" s="347">
        <v>180</v>
      </c>
      <c r="K1162" s="347">
        <v>42</v>
      </c>
      <c r="L1162" s="347">
        <v>42</v>
      </c>
      <c r="M1162" s="155">
        <f>L1162/K1162*100</f>
        <v>100</v>
      </c>
    </row>
    <row r="1163" spans="1:13" ht="15" customHeight="1">
      <c r="A1163" s="335"/>
      <c r="B1163" s="335"/>
      <c r="C1163" s="335"/>
      <c r="D1163" s="336"/>
      <c r="E1163" s="336">
        <v>2</v>
      </c>
      <c r="F1163" s="337"/>
      <c r="G1163" s="338"/>
      <c r="H1163" s="339"/>
      <c r="I1163" s="339" t="s">
        <v>1450</v>
      </c>
      <c r="J1163" s="347">
        <v>20</v>
      </c>
      <c r="K1163" s="347">
        <v>5</v>
      </c>
      <c r="L1163" s="347">
        <v>5</v>
      </c>
      <c r="M1163" s="155">
        <f>L1163/K1163*100</f>
        <v>100</v>
      </c>
    </row>
    <row r="1164" spans="1:13" ht="15" customHeight="1">
      <c r="A1164" s="335"/>
      <c r="B1164" s="335"/>
      <c r="C1164" s="335"/>
      <c r="D1164" s="336"/>
      <c r="E1164" s="336">
        <v>3</v>
      </c>
      <c r="F1164" s="337"/>
      <c r="G1164" s="338"/>
      <c r="H1164" s="339"/>
      <c r="I1164" s="339" t="s">
        <v>1451</v>
      </c>
      <c r="J1164" s="347"/>
      <c r="K1164" s="347">
        <v>130</v>
      </c>
      <c r="L1164" s="347">
        <v>130</v>
      </c>
      <c r="M1164" s="155">
        <f>L1164/K1164*100</f>
        <v>100</v>
      </c>
    </row>
    <row r="1165" spans="1:13" ht="15" customHeight="1">
      <c r="A1165" s="335"/>
      <c r="B1165" s="335"/>
      <c r="C1165" s="335"/>
      <c r="D1165" s="336"/>
      <c r="E1165" s="336">
        <v>5</v>
      </c>
      <c r="F1165" s="337"/>
      <c r="G1165" s="338"/>
      <c r="H1165" s="339"/>
      <c r="I1165" s="339" t="s">
        <v>1452</v>
      </c>
      <c r="J1165" s="340">
        <v>2800</v>
      </c>
      <c r="K1165" s="340">
        <v>2567</v>
      </c>
      <c r="L1165" s="340">
        <v>2467</v>
      </c>
      <c r="M1165" s="155">
        <f>L1165/K1165*100</f>
        <v>96.10440202571094</v>
      </c>
    </row>
    <row r="1166" spans="1:13" ht="15" customHeight="1">
      <c r="A1166" s="335"/>
      <c r="B1166" s="335"/>
      <c r="C1166" s="335"/>
      <c r="D1166" s="336"/>
      <c r="E1166" s="336"/>
      <c r="F1166" s="337"/>
      <c r="G1166" s="338"/>
      <c r="H1166" s="339"/>
      <c r="I1166" s="339"/>
      <c r="J1166" s="340"/>
      <c r="K1166" s="340"/>
      <c r="L1166" s="340"/>
      <c r="M1166" s="341"/>
    </row>
    <row r="1167" spans="1:13" ht="15" customHeight="1">
      <c r="A1167" s="335"/>
      <c r="B1167" s="335"/>
      <c r="C1167" s="335"/>
      <c r="D1167" s="336"/>
      <c r="E1167" s="336"/>
      <c r="F1167" s="348"/>
      <c r="G1167" s="349"/>
      <c r="H1167" s="350"/>
      <c r="I1167" s="349" t="s">
        <v>79</v>
      </c>
      <c r="J1167" s="343">
        <f>SUM(J1159:J1166)</f>
        <v>3000</v>
      </c>
      <c r="K1167" s="343">
        <f>SUM(K1159:K1166)</f>
        <v>2744</v>
      </c>
      <c r="L1167" s="343">
        <f>SUM(L1159:L1166)</f>
        <v>2644</v>
      </c>
      <c r="M1167" s="305">
        <f>L1167/K1167*100</f>
        <v>96.35568513119533</v>
      </c>
    </row>
    <row r="1168" spans="1:13" ht="15" customHeight="1">
      <c r="A1168" s="335"/>
      <c r="B1168" s="335"/>
      <c r="C1168" s="335"/>
      <c r="D1168" s="336"/>
      <c r="E1168" s="336"/>
      <c r="F1168" s="338"/>
      <c r="G1168" s="338"/>
      <c r="H1168" s="339"/>
      <c r="I1168" s="338"/>
      <c r="J1168" s="344"/>
      <c r="K1168" s="344"/>
      <c r="L1168" s="344"/>
      <c r="M1168" s="345"/>
    </row>
    <row r="1169" spans="1:13" ht="15" customHeight="1">
      <c r="A1169" s="335"/>
      <c r="B1169" s="335">
        <v>8</v>
      </c>
      <c r="C1169" s="335">
        <v>2</v>
      </c>
      <c r="D1169" s="336"/>
      <c r="E1169" s="336"/>
      <c r="F1169" s="337"/>
      <c r="G1169" s="342" t="s">
        <v>863</v>
      </c>
      <c r="H1169" s="339"/>
      <c r="I1169" s="339"/>
      <c r="J1169" s="340"/>
      <c r="K1169" s="340"/>
      <c r="L1169" s="340"/>
      <c r="M1169" s="341"/>
    </row>
    <row r="1170" spans="1:13" ht="15" customHeight="1">
      <c r="A1170" s="335"/>
      <c r="B1170" s="335"/>
      <c r="C1170" s="335"/>
      <c r="D1170" s="336">
        <v>1</v>
      </c>
      <c r="E1170" s="336"/>
      <c r="F1170" s="337"/>
      <c r="G1170" s="338"/>
      <c r="H1170" s="339" t="s">
        <v>755</v>
      </c>
      <c r="I1170" s="339"/>
      <c r="J1170" s="340"/>
      <c r="K1170" s="340"/>
      <c r="L1170" s="340"/>
      <c r="M1170" s="341"/>
    </row>
    <row r="1171" spans="1:13" ht="15" customHeight="1">
      <c r="A1171" s="335"/>
      <c r="B1171" s="335"/>
      <c r="C1171" s="335"/>
      <c r="D1171" s="336"/>
      <c r="E1171" s="336">
        <v>5</v>
      </c>
      <c r="F1171" s="337"/>
      <c r="G1171" s="338"/>
      <c r="H1171" s="339"/>
      <c r="I1171" s="339" t="s">
        <v>1452</v>
      </c>
      <c r="J1171" s="340">
        <v>300</v>
      </c>
      <c r="K1171" s="340">
        <v>300</v>
      </c>
      <c r="L1171" s="340">
        <v>300</v>
      </c>
      <c r="M1171" s="155">
        <f>L1171/K1171*100</f>
        <v>100</v>
      </c>
    </row>
    <row r="1172" spans="1:13" ht="15" customHeight="1">
      <c r="A1172" s="335"/>
      <c r="B1172" s="335"/>
      <c r="C1172" s="335"/>
      <c r="D1172" s="336"/>
      <c r="E1172" s="336"/>
      <c r="F1172" s="337"/>
      <c r="G1172" s="338"/>
      <c r="H1172" s="339"/>
      <c r="I1172" s="339"/>
      <c r="J1172" s="340"/>
      <c r="K1172" s="340"/>
      <c r="L1172" s="340"/>
      <c r="M1172" s="341"/>
    </row>
    <row r="1173" spans="1:13" ht="15" customHeight="1">
      <c r="A1173" s="335"/>
      <c r="B1173" s="335"/>
      <c r="C1173" s="335"/>
      <c r="D1173" s="336"/>
      <c r="E1173" s="336"/>
      <c r="F1173" s="348"/>
      <c r="G1173" s="349"/>
      <c r="H1173" s="350"/>
      <c r="I1173" s="349" t="s">
        <v>79</v>
      </c>
      <c r="J1173" s="343">
        <f>SUM(J1169:J1172)</f>
        <v>300</v>
      </c>
      <c r="K1173" s="343">
        <f>SUM(K1169:K1172)</f>
        <v>300</v>
      </c>
      <c r="L1173" s="343">
        <f>SUM(L1169:L1172)</f>
        <v>300</v>
      </c>
      <c r="M1173" s="305">
        <f>L1173/K1173*100</f>
        <v>100</v>
      </c>
    </row>
    <row r="1174" spans="1:13" ht="15" customHeight="1">
      <c r="A1174" s="335"/>
      <c r="B1174" s="335"/>
      <c r="C1174" s="335"/>
      <c r="D1174" s="336"/>
      <c r="E1174" s="336"/>
      <c r="F1174" s="337"/>
      <c r="G1174" s="338"/>
      <c r="H1174" s="339"/>
      <c r="I1174" s="338"/>
      <c r="J1174" s="344"/>
      <c r="K1174" s="344"/>
      <c r="L1174" s="344"/>
      <c r="M1174" s="345"/>
    </row>
    <row r="1175" spans="1:13" ht="15" customHeight="1">
      <c r="A1175" s="335"/>
      <c r="B1175" s="335">
        <v>9</v>
      </c>
      <c r="C1175" s="335">
        <v>2</v>
      </c>
      <c r="D1175" s="336"/>
      <c r="E1175" s="336"/>
      <c r="F1175" s="337"/>
      <c r="G1175" s="342" t="s">
        <v>864</v>
      </c>
      <c r="H1175" s="339"/>
      <c r="I1175" s="339"/>
      <c r="J1175" s="340"/>
      <c r="K1175" s="340"/>
      <c r="L1175" s="340"/>
      <c r="M1175" s="341"/>
    </row>
    <row r="1176" spans="1:13" ht="15" customHeight="1">
      <c r="A1176" s="335"/>
      <c r="B1176" s="335"/>
      <c r="C1176" s="335"/>
      <c r="D1176" s="336">
        <v>1</v>
      </c>
      <c r="E1176" s="336"/>
      <c r="F1176" s="337"/>
      <c r="G1176" s="338"/>
      <c r="H1176" s="339" t="s">
        <v>755</v>
      </c>
      <c r="I1176" s="339"/>
      <c r="J1176" s="340"/>
      <c r="K1176" s="340"/>
      <c r="L1176" s="340"/>
      <c r="M1176" s="341"/>
    </row>
    <row r="1177" spans="1:13" ht="15" customHeight="1">
      <c r="A1177" s="335"/>
      <c r="B1177" s="335"/>
      <c r="C1177" s="335"/>
      <c r="D1177" s="336"/>
      <c r="E1177" s="336">
        <v>3</v>
      </c>
      <c r="F1177" s="337"/>
      <c r="G1177" s="338"/>
      <c r="H1177" s="339"/>
      <c r="I1177" s="339" t="s">
        <v>1451</v>
      </c>
      <c r="J1177" s="340"/>
      <c r="K1177" s="340">
        <v>1500</v>
      </c>
      <c r="L1177" s="340">
        <v>1500</v>
      </c>
      <c r="M1177" s="155">
        <f>L1177/K1177*100</f>
        <v>100</v>
      </c>
    </row>
    <row r="1178" spans="1:13" ht="15" customHeight="1">
      <c r="A1178" s="335"/>
      <c r="B1178" s="335"/>
      <c r="C1178" s="335"/>
      <c r="D1178" s="336"/>
      <c r="E1178" s="336">
        <v>5</v>
      </c>
      <c r="F1178" s="337"/>
      <c r="G1178" s="338"/>
      <c r="H1178" s="339"/>
      <c r="I1178" s="339" t="s">
        <v>1452</v>
      </c>
      <c r="J1178" s="340">
        <v>1500</v>
      </c>
      <c r="K1178" s="340"/>
      <c r="L1178" s="340"/>
      <c r="M1178" s="293"/>
    </row>
    <row r="1179" spans="1:13" ht="15" customHeight="1">
      <c r="A1179" s="335"/>
      <c r="B1179" s="335"/>
      <c r="C1179" s="335"/>
      <c r="D1179" s="336"/>
      <c r="E1179" s="336"/>
      <c r="F1179" s="337"/>
      <c r="G1179" s="338"/>
      <c r="H1179" s="339"/>
      <c r="I1179" s="339"/>
      <c r="J1179" s="340"/>
      <c r="K1179" s="340"/>
      <c r="L1179" s="340"/>
      <c r="M1179" s="341"/>
    </row>
    <row r="1180" spans="1:13" ht="15" customHeight="1">
      <c r="A1180" s="335"/>
      <c r="B1180" s="335"/>
      <c r="C1180" s="335"/>
      <c r="D1180" s="336"/>
      <c r="E1180" s="336"/>
      <c r="F1180" s="348"/>
      <c r="G1180" s="349"/>
      <c r="H1180" s="350"/>
      <c r="I1180" s="349" t="s">
        <v>79</v>
      </c>
      <c r="J1180" s="343">
        <f>SUM(J1174:J1179)</f>
        <v>1500</v>
      </c>
      <c r="K1180" s="343">
        <f>SUM(K1174:K1179)</f>
        <v>1500</v>
      </c>
      <c r="L1180" s="343">
        <f>SUM(L1174:L1179)</f>
        <v>1500</v>
      </c>
      <c r="M1180" s="305">
        <f>L1180/K1180*100</f>
        <v>100</v>
      </c>
    </row>
    <row r="1181" spans="1:13" ht="15" customHeight="1">
      <c r="A1181" s="335"/>
      <c r="B1181" s="335"/>
      <c r="C1181" s="335"/>
      <c r="D1181" s="336"/>
      <c r="E1181" s="336"/>
      <c r="F1181" s="337"/>
      <c r="G1181" s="338"/>
      <c r="H1181" s="339"/>
      <c r="I1181" s="338"/>
      <c r="J1181" s="344"/>
      <c r="K1181" s="344"/>
      <c r="L1181" s="344"/>
      <c r="M1181" s="345"/>
    </row>
    <row r="1182" spans="1:13" ht="15" customHeight="1">
      <c r="A1182" s="335"/>
      <c r="B1182" s="335">
        <v>10</v>
      </c>
      <c r="C1182" s="335">
        <v>2</v>
      </c>
      <c r="D1182" s="336"/>
      <c r="E1182" s="336"/>
      <c r="F1182" s="337"/>
      <c r="G1182" s="342" t="s">
        <v>865</v>
      </c>
      <c r="H1182" s="339"/>
      <c r="I1182" s="339"/>
      <c r="J1182" s="340"/>
      <c r="K1182" s="340"/>
      <c r="L1182" s="340"/>
      <c r="M1182" s="341"/>
    </row>
    <row r="1183" spans="1:13" ht="15" customHeight="1">
      <c r="A1183" s="335"/>
      <c r="B1183" s="335"/>
      <c r="C1183" s="335"/>
      <c r="D1183" s="336">
        <v>1</v>
      </c>
      <c r="E1183" s="336"/>
      <c r="F1183" s="337"/>
      <c r="G1183" s="338"/>
      <c r="H1183" s="339" t="s">
        <v>755</v>
      </c>
      <c r="I1183" s="339"/>
      <c r="J1183" s="340"/>
      <c r="K1183" s="340"/>
      <c r="L1183" s="340"/>
      <c r="M1183" s="341"/>
    </row>
    <row r="1184" spans="1:13" ht="15" customHeight="1">
      <c r="A1184" s="335"/>
      <c r="B1184" s="335"/>
      <c r="C1184" s="335"/>
      <c r="D1184" s="336"/>
      <c r="E1184" s="336">
        <v>3</v>
      </c>
      <c r="F1184" s="337"/>
      <c r="G1184" s="338"/>
      <c r="H1184" s="339"/>
      <c r="I1184" s="339" t="s">
        <v>1451</v>
      </c>
      <c r="J1184" s="340">
        <v>1600</v>
      </c>
      <c r="K1184" s="340">
        <v>1600</v>
      </c>
      <c r="L1184" s="340">
        <v>1600</v>
      </c>
      <c r="M1184" s="155">
        <f>L1184/K1184*100</f>
        <v>100</v>
      </c>
    </row>
    <row r="1185" spans="1:13" ht="15" customHeight="1">
      <c r="A1185" s="335"/>
      <c r="B1185" s="335"/>
      <c r="C1185" s="335"/>
      <c r="D1185" s="336"/>
      <c r="E1185" s="336"/>
      <c r="F1185" s="337"/>
      <c r="G1185" s="338"/>
      <c r="H1185" s="339"/>
      <c r="I1185" s="339"/>
      <c r="J1185" s="340"/>
      <c r="K1185" s="340"/>
      <c r="L1185" s="340"/>
      <c r="M1185" s="341"/>
    </row>
    <row r="1186" spans="1:13" ht="15" customHeight="1">
      <c r="A1186" s="335"/>
      <c r="B1186" s="335"/>
      <c r="C1186" s="335"/>
      <c r="D1186" s="336"/>
      <c r="E1186" s="336"/>
      <c r="F1186" s="348"/>
      <c r="G1186" s="349"/>
      <c r="H1186" s="350"/>
      <c r="I1186" s="349" t="s">
        <v>79</v>
      </c>
      <c r="J1186" s="343">
        <f>SUM(J1181:J1185)</f>
        <v>1600</v>
      </c>
      <c r="K1186" s="343">
        <f>SUM(K1181:K1185)</f>
        <v>1600</v>
      </c>
      <c r="L1186" s="343">
        <f>SUM(L1181:L1185)</f>
        <v>1600</v>
      </c>
      <c r="M1186" s="305">
        <f>L1186/K1186*100</f>
        <v>100</v>
      </c>
    </row>
    <row r="1187" spans="1:13" ht="15" customHeight="1">
      <c r="A1187" s="335"/>
      <c r="B1187" s="335"/>
      <c r="C1187" s="335"/>
      <c r="D1187" s="336"/>
      <c r="E1187" s="336"/>
      <c r="F1187" s="337"/>
      <c r="G1187" s="338"/>
      <c r="H1187" s="339"/>
      <c r="I1187" s="338"/>
      <c r="J1187" s="344"/>
      <c r="K1187" s="344"/>
      <c r="L1187" s="344"/>
      <c r="M1187" s="345"/>
    </row>
    <row r="1188" spans="1:13" ht="15" customHeight="1">
      <c r="A1188" s="335"/>
      <c r="B1188" s="335">
        <v>11</v>
      </c>
      <c r="C1188" s="335">
        <v>2</v>
      </c>
      <c r="D1188" s="336"/>
      <c r="E1188" s="336"/>
      <c r="F1188" s="337"/>
      <c r="G1188" s="342" t="s">
        <v>866</v>
      </c>
      <c r="H1188" s="339"/>
      <c r="I1188" s="339"/>
      <c r="J1188" s="340"/>
      <c r="K1188" s="340"/>
      <c r="L1188" s="340"/>
      <c r="M1188" s="341"/>
    </row>
    <row r="1189" spans="1:13" ht="15" customHeight="1">
      <c r="A1189" s="335"/>
      <c r="B1189" s="335"/>
      <c r="C1189" s="335"/>
      <c r="D1189" s="336">
        <v>1</v>
      </c>
      <c r="E1189" s="336"/>
      <c r="F1189" s="337"/>
      <c r="G1189" s="338"/>
      <c r="H1189" s="339" t="s">
        <v>755</v>
      </c>
      <c r="I1189" s="339"/>
      <c r="J1189" s="340"/>
      <c r="K1189" s="340"/>
      <c r="L1189" s="340"/>
      <c r="M1189" s="341"/>
    </row>
    <row r="1190" spans="1:13" ht="15" customHeight="1">
      <c r="A1190" s="335"/>
      <c r="B1190" s="335"/>
      <c r="C1190" s="335"/>
      <c r="D1190" s="336"/>
      <c r="E1190" s="336">
        <v>3</v>
      </c>
      <c r="F1190" s="337"/>
      <c r="G1190" s="338"/>
      <c r="H1190" s="339"/>
      <c r="I1190" s="339" t="s">
        <v>1451</v>
      </c>
      <c r="J1190" s="340">
        <v>1100</v>
      </c>
      <c r="K1190" s="340"/>
      <c r="L1190" s="340"/>
      <c r="M1190" s="293"/>
    </row>
    <row r="1191" spans="1:13" ht="15" customHeight="1">
      <c r="A1191" s="335"/>
      <c r="B1191" s="335"/>
      <c r="C1191" s="335"/>
      <c r="D1191" s="336"/>
      <c r="E1191" s="336"/>
      <c r="F1191" s="337"/>
      <c r="G1191" s="338"/>
      <c r="H1191" s="339"/>
      <c r="I1191" s="339"/>
      <c r="J1191" s="340"/>
      <c r="K1191" s="340"/>
      <c r="L1191" s="340"/>
      <c r="M1191" s="341"/>
    </row>
    <row r="1192" spans="1:13" ht="15" customHeight="1">
      <c r="A1192" s="335"/>
      <c r="B1192" s="335"/>
      <c r="C1192" s="335"/>
      <c r="D1192" s="336"/>
      <c r="E1192" s="336"/>
      <c r="F1192" s="348"/>
      <c r="G1192" s="349"/>
      <c r="H1192" s="350"/>
      <c r="I1192" s="349" t="s">
        <v>79</v>
      </c>
      <c r="J1192" s="343">
        <f>SUM(J1187:J1191)</f>
        <v>1100</v>
      </c>
      <c r="K1192" s="343">
        <f>SUM(K1187:K1191)</f>
        <v>0</v>
      </c>
      <c r="L1192" s="343">
        <f>SUM(L1187:L1191)</f>
        <v>0</v>
      </c>
      <c r="M1192" s="305"/>
    </row>
    <row r="1193" spans="1:13" ht="15" customHeight="1">
      <c r="A1193" s="335"/>
      <c r="B1193" s="335"/>
      <c r="C1193" s="335"/>
      <c r="D1193" s="336"/>
      <c r="E1193" s="336"/>
      <c r="F1193" s="337"/>
      <c r="G1193" s="338"/>
      <c r="H1193" s="339"/>
      <c r="I1193" s="338"/>
      <c r="J1193" s="344"/>
      <c r="K1193" s="344"/>
      <c r="L1193" s="344"/>
      <c r="M1193" s="345"/>
    </row>
    <row r="1194" spans="1:13" ht="15" customHeight="1">
      <c r="A1194" s="335"/>
      <c r="B1194" s="335">
        <v>12</v>
      </c>
      <c r="C1194" s="335">
        <v>2</v>
      </c>
      <c r="D1194" s="336"/>
      <c r="E1194" s="336"/>
      <c r="F1194" s="337"/>
      <c r="G1194" s="342" t="s">
        <v>867</v>
      </c>
      <c r="H1194" s="339"/>
      <c r="I1194" s="339"/>
      <c r="J1194" s="340"/>
      <c r="K1194" s="340"/>
      <c r="L1194" s="340"/>
      <c r="M1194" s="293"/>
    </row>
    <row r="1195" spans="1:13" ht="15" customHeight="1">
      <c r="A1195" s="335"/>
      <c r="B1195" s="335"/>
      <c r="C1195" s="335"/>
      <c r="D1195" s="336">
        <v>1</v>
      </c>
      <c r="E1195" s="336"/>
      <c r="F1195" s="337"/>
      <c r="G1195" s="338"/>
      <c r="H1195" s="339" t="s">
        <v>755</v>
      </c>
      <c r="I1195" s="339"/>
      <c r="J1195" s="340"/>
      <c r="K1195" s="340"/>
      <c r="L1195" s="340"/>
      <c r="M1195" s="293"/>
    </row>
    <row r="1196" spans="1:13" ht="15" customHeight="1">
      <c r="A1196" s="335"/>
      <c r="B1196" s="335"/>
      <c r="C1196" s="335"/>
      <c r="D1196" s="336"/>
      <c r="E1196" s="336">
        <v>3</v>
      </c>
      <c r="F1196" s="337"/>
      <c r="G1196" s="338"/>
      <c r="H1196" s="339"/>
      <c r="I1196" s="339" t="s">
        <v>1451</v>
      </c>
      <c r="J1196" s="340"/>
      <c r="K1196" s="340">
        <v>1500</v>
      </c>
      <c r="L1196" s="340">
        <v>1500</v>
      </c>
      <c r="M1196" s="155">
        <f>L1196/K1196*100</f>
        <v>100</v>
      </c>
    </row>
    <row r="1197" spans="1:13" ht="15" customHeight="1">
      <c r="A1197" s="335"/>
      <c r="B1197" s="335"/>
      <c r="C1197" s="335"/>
      <c r="D1197" s="336"/>
      <c r="E1197" s="336">
        <v>5</v>
      </c>
      <c r="F1197" s="337"/>
      <c r="G1197" s="338"/>
      <c r="H1197" s="339"/>
      <c r="I1197" s="339" t="s">
        <v>1452</v>
      </c>
      <c r="J1197" s="340">
        <v>1500</v>
      </c>
      <c r="K1197" s="340"/>
      <c r="L1197" s="340"/>
      <c r="M1197" s="293"/>
    </row>
    <row r="1198" spans="1:13" ht="15" customHeight="1">
      <c r="A1198" s="335"/>
      <c r="B1198" s="335"/>
      <c r="C1198" s="335"/>
      <c r="D1198" s="336"/>
      <c r="E1198" s="336"/>
      <c r="F1198" s="337"/>
      <c r="G1198" s="338"/>
      <c r="H1198" s="339"/>
      <c r="I1198" s="339"/>
      <c r="J1198" s="340"/>
      <c r="K1198" s="340"/>
      <c r="L1198" s="340"/>
      <c r="M1198" s="341"/>
    </row>
    <row r="1199" spans="1:13" ht="15" customHeight="1">
      <c r="A1199" s="335"/>
      <c r="B1199" s="335"/>
      <c r="C1199" s="335"/>
      <c r="D1199" s="336"/>
      <c r="E1199" s="336"/>
      <c r="F1199" s="348"/>
      <c r="G1199" s="349"/>
      <c r="H1199" s="350"/>
      <c r="I1199" s="349" t="s">
        <v>79</v>
      </c>
      <c r="J1199" s="343">
        <f>SUM(J1193:J1198)</f>
        <v>1500</v>
      </c>
      <c r="K1199" s="343">
        <f>SUM(K1193:K1198)</f>
        <v>1500</v>
      </c>
      <c r="L1199" s="343">
        <f>SUM(L1193:L1198)</f>
        <v>1500</v>
      </c>
      <c r="M1199" s="305">
        <f>L1199/K1199*100</f>
        <v>100</v>
      </c>
    </row>
    <row r="1200" spans="1:13" ht="15" customHeight="1">
      <c r="A1200" s="335"/>
      <c r="B1200" s="335"/>
      <c r="C1200" s="335"/>
      <c r="D1200" s="336"/>
      <c r="E1200" s="336"/>
      <c r="F1200" s="337"/>
      <c r="G1200" s="338"/>
      <c r="H1200" s="339"/>
      <c r="I1200" s="338"/>
      <c r="J1200" s="344"/>
      <c r="K1200" s="344"/>
      <c r="L1200" s="344"/>
      <c r="M1200" s="345"/>
    </row>
    <row r="1201" spans="1:13" ht="15" customHeight="1">
      <c r="A1201" s="335"/>
      <c r="B1201" s="335">
        <v>13</v>
      </c>
      <c r="C1201" s="335">
        <v>2</v>
      </c>
      <c r="D1201" s="336"/>
      <c r="E1201" s="336"/>
      <c r="F1201" s="337"/>
      <c r="G1201" s="342" t="s">
        <v>868</v>
      </c>
      <c r="H1201" s="339"/>
      <c r="I1201" s="339"/>
      <c r="J1201" s="340"/>
      <c r="K1201" s="340"/>
      <c r="L1201" s="340"/>
      <c r="M1201" s="341"/>
    </row>
    <row r="1202" spans="1:13" ht="15" customHeight="1">
      <c r="A1202" s="335"/>
      <c r="B1202" s="335"/>
      <c r="C1202" s="335"/>
      <c r="D1202" s="336">
        <v>1</v>
      </c>
      <c r="E1202" s="336"/>
      <c r="F1202" s="337"/>
      <c r="G1202" s="338"/>
      <c r="H1202" s="339" t="s">
        <v>755</v>
      </c>
      <c r="I1202" s="339"/>
      <c r="J1202" s="340"/>
      <c r="K1202" s="340"/>
      <c r="L1202" s="340"/>
      <c r="M1202" s="341"/>
    </row>
    <row r="1203" spans="1:13" ht="15" customHeight="1">
      <c r="A1203" s="335"/>
      <c r="B1203" s="335"/>
      <c r="C1203" s="335"/>
      <c r="D1203" s="336"/>
      <c r="E1203" s="336">
        <v>5</v>
      </c>
      <c r="F1203" s="337"/>
      <c r="G1203" s="338"/>
      <c r="H1203" s="339"/>
      <c r="I1203" s="339" t="s">
        <v>1452</v>
      </c>
      <c r="J1203" s="340">
        <v>200</v>
      </c>
      <c r="K1203" s="340">
        <v>200</v>
      </c>
      <c r="L1203" s="340">
        <v>200</v>
      </c>
      <c r="M1203" s="155">
        <f>L1203/K1203*100</f>
        <v>100</v>
      </c>
    </row>
    <row r="1204" spans="1:13" ht="15" customHeight="1">
      <c r="A1204" s="335"/>
      <c r="B1204" s="335"/>
      <c r="C1204" s="335"/>
      <c r="D1204" s="336"/>
      <c r="E1204" s="336"/>
      <c r="F1204" s="337"/>
      <c r="G1204" s="338"/>
      <c r="H1204" s="339"/>
      <c r="I1204" s="339"/>
      <c r="J1204" s="340"/>
      <c r="K1204" s="340"/>
      <c r="L1204" s="340"/>
      <c r="M1204" s="341"/>
    </row>
    <row r="1205" spans="1:13" ht="15" customHeight="1">
      <c r="A1205" s="335"/>
      <c r="B1205" s="335"/>
      <c r="C1205" s="335"/>
      <c r="D1205" s="336"/>
      <c r="E1205" s="336"/>
      <c r="F1205" s="348"/>
      <c r="G1205" s="349"/>
      <c r="H1205" s="350"/>
      <c r="I1205" s="349" t="s">
        <v>79</v>
      </c>
      <c r="J1205" s="343">
        <f>SUM(J1200:J1204)</f>
        <v>200</v>
      </c>
      <c r="K1205" s="343">
        <f>SUM(K1200:K1204)</f>
        <v>200</v>
      </c>
      <c r="L1205" s="343">
        <f>SUM(L1200:L1204)</f>
        <v>200</v>
      </c>
      <c r="M1205" s="305">
        <f>L1205/K1205*100</f>
        <v>100</v>
      </c>
    </row>
    <row r="1206" spans="1:13" ht="15" customHeight="1">
      <c r="A1206" s="335"/>
      <c r="B1206" s="335"/>
      <c r="C1206" s="335"/>
      <c r="D1206" s="336"/>
      <c r="E1206" s="336"/>
      <c r="F1206" s="337"/>
      <c r="G1206" s="338"/>
      <c r="H1206" s="339"/>
      <c r="I1206" s="338"/>
      <c r="J1206" s="344"/>
      <c r="K1206" s="344"/>
      <c r="L1206" s="344"/>
      <c r="M1206" s="345"/>
    </row>
    <row r="1207" spans="1:13" ht="15" customHeight="1">
      <c r="A1207" s="335"/>
      <c r="B1207" s="335">
        <v>14</v>
      </c>
      <c r="C1207" s="335">
        <v>2</v>
      </c>
      <c r="D1207" s="336"/>
      <c r="E1207" s="336"/>
      <c r="F1207" s="337"/>
      <c r="G1207" s="342" t="s">
        <v>869</v>
      </c>
      <c r="H1207" s="339"/>
      <c r="I1207" s="339"/>
      <c r="J1207" s="340"/>
      <c r="K1207" s="340"/>
      <c r="L1207" s="340"/>
      <c r="M1207" s="341"/>
    </row>
    <row r="1208" spans="1:13" ht="15" customHeight="1">
      <c r="A1208" s="335"/>
      <c r="B1208" s="335"/>
      <c r="C1208" s="335"/>
      <c r="D1208" s="336">
        <v>1</v>
      </c>
      <c r="E1208" s="336"/>
      <c r="F1208" s="337"/>
      <c r="G1208" s="338"/>
      <c r="H1208" s="339" t="s">
        <v>755</v>
      </c>
      <c r="I1208" s="339"/>
      <c r="J1208" s="340"/>
      <c r="K1208" s="340"/>
      <c r="L1208" s="340"/>
      <c r="M1208" s="341"/>
    </row>
    <row r="1209" spans="1:13" ht="15" customHeight="1">
      <c r="A1209" s="335"/>
      <c r="B1209" s="335"/>
      <c r="C1209" s="335"/>
      <c r="D1209" s="336"/>
      <c r="E1209" s="336">
        <v>3</v>
      </c>
      <c r="F1209" s="337"/>
      <c r="G1209" s="338"/>
      <c r="H1209" s="339"/>
      <c r="I1209" s="339" t="s">
        <v>1451</v>
      </c>
      <c r="J1209" s="340"/>
      <c r="K1209" s="340">
        <v>470</v>
      </c>
      <c r="L1209" s="340">
        <v>470</v>
      </c>
      <c r="M1209" s="155">
        <f>L1209/K1209*100</f>
        <v>100</v>
      </c>
    </row>
    <row r="1210" spans="1:13" ht="15" customHeight="1">
      <c r="A1210" s="335"/>
      <c r="B1210" s="335"/>
      <c r="C1210" s="335"/>
      <c r="D1210" s="336"/>
      <c r="E1210" s="336">
        <v>5</v>
      </c>
      <c r="F1210" s="337"/>
      <c r="G1210" s="338"/>
      <c r="H1210" s="339"/>
      <c r="I1210" s="339" t="s">
        <v>1452</v>
      </c>
      <c r="J1210" s="340">
        <v>600</v>
      </c>
      <c r="K1210" s="340"/>
      <c r="L1210" s="340"/>
      <c r="M1210" s="293"/>
    </row>
    <row r="1211" spans="1:13" ht="15" customHeight="1">
      <c r="A1211" s="335"/>
      <c r="B1211" s="335"/>
      <c r="C1211" s="335"/>
      <c r="D1211" s="336"/>
      <c r="E1211" s="336"/>
      <c r="F1211" s="337"/>
      <c r="G1211" s="338"/>
      <c r="H1211" s="339"/>
      <c r="I1211" s="339"/>
      <c r="J1211" s="340"/>
      <c r="K1211" s="340"/>
      <c r="L1211" s="340"/>
      <c r="M1211" s="341"/>
    </row>
    <row r="1212" spans="1:13" ht="15" customHeight="1">
      <c r="A1212" s="335"/>
      <c r="B1212" s="335"/>
      <c r="C1212" s="335"/>
      <c r="D1212" s="336"/>
      <c r="E1212" s="336"/>
      <c r="F1212" s="348"/>
      <c r="G1212" s="349"/>
      <c r="H1212" s="350"/>
      <c r="I1212" s="349" t="s">
        <v>79</v>
      </c>
      <c r="J1212" s="343">
        <f>SUM(J1206:J1211)</f>
        <v>600</v>
      </c>
      <c r="K1212" s="343">
        <f>SUM(K1206:K1211)</f>
        <v>470</v>
      </c>
      <c r="L1212" s="343">
        <f>SUM(L1206:L1211)</f>
        <v>470</v>
      </c>
      <c r="M1212" s="305">
        <f>L1212/K1212*100</f>
        <v>100</v>
      </c>
    </row>
    <row r="1213" spans="1:13" ht="14.25" customHeight="1">
      <c r="A1213" s="335"/>
      <c r="B1213" s="335"/>
      <c r="C1213" s="335"/>
      <c r="D1213" s="336"/>
      <c r="E1213" s="336"/>
      <c r="F1213" s="337"/>
      <c r="G1213" s="338"/>
      <c r="H1213" s="339"/>
      <c r="I1213" s="338"/>
      <c r="J1213" s="344"/>
      <c r="K1213" s="344"/>
      <c r="L1213" s="344"/>
      <c r="M1213" s="345"/>
    </row>
    <row r="1214" spans="1:13" ht="14.25" customHeight="1">
      <c r="A1214" s="335"/>
      <c r="B1214" s="335">
        <v>15</v>
      </c>
      <c r="C1214" s="335">
        <v>2</v>
      </c>
      <c r="D1214" s="336"/>
      <c r="E1214" s="336"/>
      <c r="F1214" s="337"/>
      <c r="G1214" s="342" t="s">
        <v>870</v>
      </c>
      <c r="H1214" s="339"/>
      <c r="I1214" s="339"/>
      <c r="J1214" s="340"/>
      <c r="K1214" s="340"/>
      <c r="L1214" s="340"/>
      <c r="M1214" s="341"/>
    </row>
    <row r="1215" spans="1:13" ht="14.25" customHeight="1">
      <c r="A1215" s="335"/>
      <c r="B1215" s="335"/>
      <c r="C1215" s="335"/>
      <c r="D1215" s="336">
        <v>1</v>
      </c>
      <c r="E1215" s="336"/>
      <c r="F1215" s="337"/>
      <c r="G1215" s="338"/>
      <c r="H1215" s="339" t="s">
        <v>755</v>
      </c>
      <c r="I1215" s="339"/>
      <c r="J1215" s="340"/>
      <c r="K1215" s="340"/>
      <c r="L1215" s="340"/>
      <c r="M1215" s="341"/>
    </row>
    <row r="1216" spans="1:13" ht="14.25" customHeight="1">
      <c r="A1216" s="335"/>
      <c r="B1216" s="335"/>
      <c r="C1216" s="335"/>
      <c r="D1216" s="336"/>
      <c r="E1216" s="336">
        <v>3</v>
      </c>
      <c r="F1216" s="337"/>
      <c r="G1216" s="338"/>
      <c r="H1216" s="339"/>
      <c r="I1216" s="339" t="s">
        <v>1451</v>
      </c>
      <c r="J1216" s="340"/>
      <c r="K1216" s="340">
        <v>406</v>
      </c>
      <c r="L1216" s="340">
        <v>406</v>
      </c>
      <c r="M1216" s="155">
        <f>L1216/K1216*100</f>
        <v>100</v>
      </c>
    </row>
    <row r="1217" spans="1:13" ht="14.25" customHeight="1">
      <c r="A1217" s="335"/>
      <c r="B1217" s="335"/>
      <c r="C1217" s="335"/>
      <c r="D1217" s="336"/>
      <c r="E1217" s="336">
        <v>5</v>
      </c>
      <c r="F1217" s="337"/>
      <c r="G1217" s="338"/>
      <c r="H1217" s="339"/>
      <c r="I1217" s="339" t="s">
        <v>1452</v>
      </c>
      <c r="J1217" s="340">
        <v>406</v>
      </c>
      <c r="K1217" s="340"/>
      <c r="L1217" s="340"/>
      <c r="M1217" s="293"/>
    </row>
    <row r="1218" spans="1:13" ht="5.25" customHeight="1">
      <c r="A1218" s="335"/>
      <c r="B1218" s="335"/>
      <c r="C1218" s="335"/>
      <c r="D1218" s="336"/>
      <c r="E1218" s="336"/>
      <c r="F1218" s="337"/>
      <c r="G1218" s="338"/>
      <c r="H1218" s="339"/>
      <c r="I1218" s="339"/>
      <c r="J1218" s="340"/>
      <c r="K1218" s="340"/>
      <c r="L1218" s="340"/>
      <c r="M1218" s="341"/>
    </row>
    <row r="1219" spans="1:13" ht="14.25" customHeight="1">
      <c r="A1219" s="335"/>
      <c r="B1219" s="335"/>
      <c r="C1219" s="335"/>
      <c r="D1219" s="336"/>
      <c r="E1219" s="336"/>
      <c r="F1219" s="348"/>
      <c r="G1219" s="349"/>
      <c r="H1219" s="350"/>
      <c r="I1219" s="349" t="s">
        <v>79</v>
      </c>
      <c r="J1219" s="343">
        <f>SUM(J1213:J1218)</f>
        <v>406</v>
      </c>
      <c r="K1219" s="343">
        <f>SUM(K1213:K1218)</f>
        <v>406</v>
      </c>
      <c r="L1219" s="343">
        <f>SUM(L1213:L1218)</f>
        <v>406</v>
      </c>
      <c r="M1219" s="305">
        <f>L1219/K1219*100</f>
        <v>100</v>
      </c>
    </row>
    <row r="1220" spans="1:13" ht="14.25" customHeight="1">
      <c r="A1220" s="335"/>
      <c r="B1220" s="335"/>
      <c r="C1220" s="335"/>
      <c r="D1220" s="336"/>
      <c r="E1220" s="336"/>
      <c r="F1220" s="337"/>
      <c r="G1220" s="338"/>
      <c r="H1220" s="339"/>
      <c r="I1220" s="338"/>
      <c r="J1220" s="344"/>
      <c r="K1220" s="344"/>
      <c r="L1220" s="344"/>
      <c r="M1220" s="345"/>
    </row>
    <row r="1221" spans="1:13" ht="14.25" customHeight="1">
      <c r="A1221" s="335"/>
      <c r="B1221" s="335">
        <v>16</v>
      </c>
      <c r="C1221" s="335"/>
      <c r="D1221" s="336"/>
      <c r="E1221" s="336"/>
      <c r="F1221" s="337"/>
      <c r="G1221" s="342" t="s">
        <v>871</v>
      </c>
      <c r="H1221" s="339"/>
      <c r="I1221" s="339"/>
      <c r="J1221" s="340"/>
      <c r="K1221" s="340"/>
      <c r="L1221" s="340"/>
      <c r="M1221" s="341"/>
    </row>
    <row r="1222" spans="1:13" ht="14.25" customHeight="1">
      <c r="A1222" s="335"/>
      <c r="B1222" s="335"/>
      <c r="C1222" s="335"/>
      <c r="D1222" s="336">
        <v>1</v>
      </c>
      <c r="E1222" s="336"/>
      <c r="F1222" s="337"/>
      <c r="G1222" s="338"/>
      <c r="H1222" s="339" t="s">
        <v>755</v>
      </c>
      <c r="I1222" s="339"/>
      <c r="J1222" s="340"/>
      <c r="K1222" s="340"/>
      <c r="L1222" s="340"/>
      <c r="M1222" s="341"/>
    </row>
    <row r="1223" spans="1:13" ht="14.25" customHeight="1">
      <c r="A1223" s="335"/>
      <c r="B1223" s="335"/>
      <c r="C1223" s="335"/>
      <c r="D1223" s="336"/>
      <c r="E1223" s="336">
        <v>3</v>
      </c>
      <c r="F1223" s="337"/>
      <c r="G1223" s="338"/>
      <c r="H1223" s="339"/>
      <c r="I1223" s="339" t="s">
        <v>1451</v>
      </c>
      <c r="J1223" s="340"/>
      <c r="K1223" s="340">
        <v>216</v>
      </c>
      <c r="L1223" s="340">
        <v>216</v>
      </c>
      <c r="M1223" s="155">
        <f>L1223/K1223*100</f>
        <v>100</v>
      </c>
    </row>
    <row r="1224" spans="1:13" ht="14.25" customHeight="1">
      <c r="A1224" s="335"/>
      <c r="B1224" s="335"/>
      <c r="C1224" s="335"/>
      <c r="D1224" s="336"/>
      <c r="E1224" s="336"/>
      <c r="F1224" s="337"/>
      <c r="G1224" s="338"/>
      <c r="H1224" s="339"/>
      <c r="I1224" s="339"/>
      <c r="J1224" s="340"/>
      <c r="K1224" s="340"/>
      <c r="L1224" s="340"/>
      <c r="M1224" s="341"/>
    </row>
    <row r="1225" spans="1:13" ht="14.25" customHeight="1">
      <c r="A1225" s="335"/>
      <c r="B1225" s="335"/>
      <c r="C1225" s="335"/>
      <c r="D1225" s="336"/>
      <c r="E1225" s="336"/>
      <c r="F1225" s="348"/>
      <c r="G1225" s="349"/>
      <c r="H1225" s="350"/>
      <c r="I1225" s="349" t="s">
        <v>79</v>
      </c>
      <c r="J1225" s="343">
        <f>SUM(J1220:J1224)</f>
        <v>0</v>
      </c>
      <c r="K1225" s="343">
        <f>SUM(K1223:K1224)</f>
        <v>216</v>
      </c>
      <c r="L1225" s="343">
        <f>SUM(L1223:L1224)</f>
        <v>216</v>
      </c>
      <c r="M1225" s="305">
        <f>L1225/K1225*100</f>
        <v>100</v>
      </c>
    </row>
    <row r="1226" spans="1:13" ht="6" customHeight="1">
      <c r="A1226" s="335"/>
      <c r="B1226" s="335"/>
      <c r="C1226" s="335"/>
      <c r="D1226" s="336"/>
      <c r="E1226" s="336"/>
      <c r="F1226" s="338"/>
      <c r="G1226" s="338"/>
      <c r="H1226" s="339"/>
      <c r="I1226" s="338"/>
      <c r="J1226" s="344"/>
      <c r="K1226" s="344"/>
      <c r="L1226" s="344"/>
      <c r="M1226" s="345"/>
    </row>
    <row r="1227" spans="1:13" ht="14.25" customHeight="1">
      <c r="A1227" s="335"/>
      <c r="B1227" s="335"/>
      <c r="C1227" s="335"/>
      <c r="D1227" s="336"/>
      <c r="E1227" s="336"/>
      <c r="F1227" s="353"/>
      <c r="G1227" s="353"/>
      <c r="H1227" s="354"/>
      <c r="I1227" s="353" t="s">
        <v>76</v>
      </c>
      <c r="J1227" s="346">
        <f>SUM(J1115:J1225)/2</f>
        <v>15831</v>
      </c>
      <c r="K1227" s="346">
        <f>SUM(K1115:K1225)/2</f>
        <v>17864</v>
      </c>
      <c r="L1227" s="346">
        <f>SUM(L1115:L1225)/2</f>
        <v>17632</v>
      </c>
      <c r="M1227" s="165">
        <f>L1227/K1227*100</f>
        <v>98.7012987012987</v>
      </c>
    </row>
    <row r="1228" spans="1:13" ht="15.75" customHeight="1">
      <c r="A1228" s="335"/>
      <c r="B1228" s="335"/>
      <c r="C1228" s="335"/>
      <c r="D1228" s="336"/>
      <c r="E1228" s="336"/>
      <c r="F1228" s="338"/>
      <c r="G1228" s="338"/>
      <c r="H1228" s="339"/>
      <c r="I1228" s="338"/>
      <c r="J1228" s="344"/>
      <c r="K1228" s="344"/>
      <c r="L1228" s="344"/>
      <c r="M1228" s="345"/>
    </row>
    <row r="1229" spans="1:13" ht="15.75" customHeight="1">
      <c r="A1229" s="361">
        <v>14</v>
      </c>
      <c r="B1229" s="361"/>
      <c r="C1229" s="361">
        <v>2</v>
      </c>
      <c r="D1229" s="362"/>
      <c r="E1229" s="362"/>
      <c r="F1229" s="363" t="s">
        <v>872</v>
      </c>
      <c r="G1229" s="363"/>
      <c r="H1229" s="364"/>
      <c r="I1229" s="339"/>
      <c r="J1229" s="340"/>
      <c r="K1229" s="340"/>
      <c r="L1229" s="340"/>
      <c r="M1229" s="341"/>
    </row>
    <row r="1230" spans="1:13" ht="15.75" customHeight="1">
      <c r="A1230" s="335"/>
      <c r="B1230" s="335"/>
      <c r="C1230" s="335"/>
      <c r="D1230" s="336">
        <v>1</v>
      </c>
      <c r="E1230" s="336"/>
      <c r="F1230" s="337"/>
      <c r="G1230" s="338"/>
      <c r="H1230" s="339" t="s">
        <v>755</v>
      </c>
      <c r="I1230" s="339"/>
      <c r="J1230" s="340"/>
      <c r="K1230" s="340"/>
      <c r="L1230" s="340"/>
      <c r="M1230" s="341"/>
    </row>
    <row r="1231" spans="1:13" ht="15.75" customHeight="1">
      <c r="A1231" s="335"/>
      <c r="B1231" s="335"/>
      <c r="C1231" s="335"/>
      <c r="D1231" s="336"/>
      <c r="E1231" s="336">
        <v>1</v>
      </c>
      <c r="F1231" s="337"/>
      <c r="G1231" s="338"/>
      <c r="H1231" s="339"/>
      <c r="I1231" s="339" t="s">
        <v>1449</v>
      </c>
      <c r="J1231" s="292">
        <v>1000</v>
      </c>
      <c r="K1231" s="292">
        <v>1158</v>
      </c>
      <c r="L1231" s="340">
        <v>834</v>
      </c>
      <c r="M1231" s="155">
        <f>L1231/K1231*100</f>
        <v>72.02072538860104</v>
      </c>
    </row>
    <row r="1232" spans="1:13" ht="15.75" customHeight="1">
      <c r="A1232" s="335"/>
      <c r="B1232" s="335"/>
      <c r="C1232" s="335"/>
      <c r="D1232" s="336"/>
      <c r="E1232" s="336">
        <v>2</v>
      </c>
      <c r="F1232" s="337"/>
      <c r="G1232" s="338"/>
      <c r="H1232" s="339"/>
      <c r="I1232" s="339" t="s">
        <v>1450</v>
      </c>
      <c r="J1232" s="292">
        <v>260</v>
      </c>
      <c r="K1232" s="292">
        <v>176</v>
      </c>
      <c r="L1232" s="340">
        <v>128</v>
      </c>
      <c r="M1232" s="155">
        <f>L1232/K1232*100</f>
        <v>72.72727272727273</v>
      </c>
    </row>
    <row r="1233" spans="1:13" ht="15.75" customHeight="1">
      <c r="A1233" s="335"/>
      <c r="B1233" s="335"/>
      <c r="C1233" s="335"/>
      <c r="D1233" s="336"/>
      <c r="E1233" s="336">
        <v>3</v>
      </c>
      <c r="F1233" s="337"/>
      <c r="G1233" s="338"/>
      <c r="H1233" s="339"/>
      <c r="I1233" s="339" t="s">
        <v>1451</v>
      </c>
      <c r="J1233" s="292">
        <v>3540</v>
      </c>
      <c r="K1233" s="292">
        <v>4698</v>
      </c>
      <c r="L1233" s="340">
        <v>4689</v>
      </c>
      <c r="M1233" s="155">
        <f>L1233/K1233*100</f>
        <v>99.80842911877394</v>
      </c>
    </row>
    <row r="1234" spans="1:13" ht="15.75" customHeight="1">
      <c r="A1234" s="335"/>
      <c r="B1234" s="335"/>
      <c r="C1234" s="335"/>
      <c r="D1234" s="336"/>
      <c r="E1234" s="336">
        <v>5</v>
      </c>
      <c r="F1234" s="337"/>
      <c r="G1234" s="338"/>
      <c r="H1234" s="339"/>
      <c r="I1234" s="339" t="s">
        <v>873</v>
      </c>
      <c r="J1234" s="292"/>
      <c r="K1234" s="292">
        <v>150</v>
      </c>
      <c r="L1234" s="340">
        <v>150</v>
      </c>
      <c r="M1234" s="155">
        <f>L1234/K1234*100</f>
        <v>100</v>
      </c>
    </row>
    <row r="1235" spans="1:13" ht="15.75" customHeight="1">
      <c r="A1235" s="335"/>
      <c r="B1235" s="335"/>
      <c r="C1235" s="335"/>
      <c r="D1235" s="336"/>
      <c r="E1235" s="336"/>
      <c r="F1235" s="337"/>
      <c r="G1235" s="338"/>
      <c r="H1235" s="339"/>
      <c r="I1235" s="338"/>
      <c r="J1235" s="344"/>
      <c r="K1235" s="344"/>
      <c r="L1235" s="344"/>
      <c r="M1235" s="345"/>
    </row>
    <row r="1236" spans="1:13" ht="15.75" customHeight="1">
      <c r="A1236" s="335"/>
      <c r="B1236" s="335"/>
      <c r="C1236" s="335"/>
      <c r="D1236" s="336"/>
      <c r="E1236" s="336"/>
      <c r="F1236" s="365"/>
      <c r="G1236" s="366"/>
      <c r="H1236" s="367"/>
      <c r="I1236" s="353" t="s">
        <v>76</v>
      </c>
      <c r="J1236" s="346">
        <f>SUM(J1231:J1235)</f>
        <v>4800</v>
      </c>
      <c r="K1236" s="346">
        <f>SUM(K1231:K1235)</f>
        <v>6182</v>
      </c>
      <c r="L1236" s="346">
        <f>SUM(L1231:L1235)</f>
        <v>5801</v>
      </c>
      <c r="M1236" s="165">
        <f>L1236/K1236*100</f>
        <v>93.83694597217729</v>
      </c>
    </row>
    <row r="1237" spans="1:13" ht="14.25" customHeight="1">
      <c r="A1237" s="335"/>
      <c r="B1237" s="335"/>
      <c r="C1237" s="335"/>
      <c r="D1237" s="336"/>
      <c r="E1237" s="336"/>
      <c r="F1237" s="338"/>
      <c r="G1237" s="338"/>
      <c r="H1237" s="339"/>
      <c r="I1237" s="338"/>
      <c r="J1237" s="344"/>
      <c r="K1237" s="344"/>
      <c r="L1237" s="344"/>
      <c r="M1237" s="345"/>
    </row>
    <row r="1238" spans="1:13" ht="14.25" customHeight="1">
      <c r="A1238" s="361">
        <v>15</v>
      </c>
      <c r="B1238" s="361"/>
      <c r="C1238" s="361"/>
      <c r="D1238" s="362"/>
      <c r="E1238" s="362"/>
      <c r="F1238" s="363" t="s">
        <v>874</v>
      </c>
      <c r="G1238" s="363"/>
      <c r="H1238" s="364"/>
      <c r="I1238" s="339"/>
      <c r="J1238" s="340"/>
      <c r="K1238" s="340"/>
      <c r="L1238" s="340"/>
      <c r="M1238" s="341"/>
    </row>
    <row r="1239" spans="1:13" ht="14.25" customHeight="1">
      <c r="A1239" s="335"/>
      <c r="B1239" s="335">
        <v>1</v>
      </c>
      <c r="C1239" s="335">
        <v>2</v>
      </c>
      <c r="D1239" s="336"/>
      <c r="E1239" s="336"/>
      <c r="F1239" s="337"/>
      <c r="G1239" s="338" t="s">
        <v>875</v>
      </c>
      <c r="H1239" s="339"/>
      <c r="I1239" s="338"/>
      <c r="J1239" s="344"/>
      <c r="K1239" s="344"/>
      <c r="L1239" s="344"/>
      <c r="M1239" s="345"/>
    </row>
    <row r="1240" spans="1:13" ht="14.25" customHeight="1">
      <c r="A1240" s="335"/>
      <c r="B1240" s="335"/>
      <c r="C1240" s="335"/>
      <c r="D1240" s="336">
        <v>1</v>
      </c>
      <c r="E1240" s="336"/>
      <c r="F1240" s="337"/>
      <c r="G1240" s="338"/>
      <c r="H1240" s="339" t="s">
        <v>755</v>
      </c>
      <c r="I1240" s="338"/>
      <c r="J1240" s="344"/>
      <c r="K1240" s="344"/>
      <c r="L1240" s="344"/>
      <c r="M1240" s="345"/>
    </row>
    <row r="1241" spans="1:13" ht="14.25" customHeight="1">
      <c r="A1241" s="335"/>
      <c r="B1241" s="335"/>
      <c r="C1241" s="335"/>
      <c r="D1241" s="336"/>
      <c r="E1241" s="336">
        <v>1</v>
      </c>
      <c r="F1241" s="337"/>
      <c r="G1241" s="338"/>
      <c r="H1241" s="339"/>
      <c r="I1241" s="339" t="s">
        <v>1449</v>
      </c>
      <c r="J1241" s="340">
        <v>1678</v>
      </c>
      <c r="K1241" s="340">
        <v>1238</v>
      </c>
      <c r="L1241" s="340">
        <v>1238</v>
      </c>
      <c r="M1241" s="155">
        <f>L1241/K1241*100</f>
        <v>100</v>
      </c>
    </row>
    <row r="1242" spans="1:13" ht="14.25" customHeight="1">
      <c r="A1242" s="335"/>
      <c r="B1242" s="335"/>
      <c r="C1242" s="335"/>
      <c r="D1242" s="336"/>
      <c r="E1242" s="336">
        <v>2</v>
      </c>
      <c r="F1242" s="337"/>
      <c r="G1242" s="338"/>
      <c r="H1242" s="339"/>
      <c r="I1242" s="339" t="s">
        <v>1450</v>
      </c>
      <c r="J1242" s="340">
        <v>186</v>
      </c>
      <c r="K1242" s="340">
        <v>150</v>
      </c>
      <c r="L1242" s="340">
        <v>150</v>
      </c>
      <c r="M1242" s="155">
        <f>L1242/K1242*100</f>
        <v>100</v>
      </c>
    </row>
    <row r="1243" spans="1:13" ht="14.25" customHeight="1">
      <c r="A1243" s="335"/>
      <c r="B1243" s="335"/>
      <c r="C1243" s="335"/>
      <c r="D1243" s="336"/>
      <c r="E1243" s="336">
        <v>3</v>
      </c>
      <c r="F1243" s="337"/>
      <c r="G1243" s="338"/>
      <c r="H1243" s="339"/>
      <c r="I1243" s="339" t="s">
        <v>1451</v>
      </c>
      <c r="J1243" s="340">
        <v>1340</v>
      </c>
      <c r="K1243" s="340">
        <v>721</v>
      </c>
      <c r="L1243" s="340">
        <v>721</v>
      </c>
      <c r="M1243" s="155">
        <f>L1243/K1243*100</f>
        <v>100</v>
      </c>
    </row>
    <row r="1244" spans="1:13" ht="14.25" customHeight="1">
      <c r="A1244" s="335"/>
      <c r="B1244" s="335"/>
      <c r="C1244" s="335"/>
      <c r="D1244" s="336"/>
      <c r="E1244" s="336"/>
      <c r="F1244" s="337"/>
      <c r="G1244" s="338"/>
      <c r="H1244" s="339"/>
      <c r="I1244" s="338"/>
      <c r="J1244" s="344"/>
      <c r="K1244" s="344"/>
      <c r="L1244" s="344"/>
      <c r="M1244" s="341"/>
    </row>
    <row r="1245" spans="1:13" ht="14.25" customHeight="1">
      <c r="A1245" s="335"/>
      <c r="B1245" s="335"/>
      <c r="C1245" s="335"/>
      <c r="D1245" s="336"/>
      <c r="E1245" s="336"/>
      <c r="F1245" s="348"/>
      <c r="G1245" s="349"/>
      <c r="H1245" s="350"/>
      <c r="I1245" s="349" t="s">
        <v>79</v>
      </c>
      <c r="J1245" s="343">
        <f>SUM(J1241:J1244)</f>
        <v>3204</v>
      </c>
      <c r="K1245" s="343">
        <f>SUM(K1241:K1244)</f>
        <v>2109</v>
      </c>
      <c r="L1245" s="343">
        <f>SUM(L1241:L1244)</f>
        <v>2109</v>
      </c>
      <c r="M1245" s="305">
        <f>L1245/K1245*100</f>
        <v>100</v>
      </c>
    </row>
    <row r="1246" spans="1:13" ht="14.25" customHeight="1">
      <c r="A1246" s="335"/>
      <c r="B1246" s="335"/>
      <c r="C1246" s="335"/>
      <c r="D1246" s="336"/>
      <c r="E1246" s="336"/>
      <c r="F1246" s="337"/>
      <c r="G1246" s="338"/>
      <c r="H1246" s="339"/>
      <c r="I1246" s="338"/>
      <c r="J1246" s="344"/>
      <c r="K1246" s="344"/>
      <c r="L1246" s="344"/>
      <c r="M1246" s="345"/>
    </row>
    <row r="1247" spans="1:13" ht="14.25" customHeight="1">
      <c r="A1247" s="335"/>
      <c r="B1247" s="335">
        <v>2</v>
      </c>
      <c r="C1247" s="335">
        <v>1</v>
      </c>
      <c r="D1247" s="336"/>
      <c r="E1247" s="336"/>
      <c r="F1247" s="337"/>
      <c r="G1247" s="342" t="s">
        <v>876</v>
      </c>
      <c r="H1247" s="339"/>
      <c r="I1247" s="339"/>
      <c r="J1247" s="340"/>
      <c r="K1247" s="340"/>
      <c r="L1247" s="340"/>
      <c r="M1247" s="341"/>
    </row>
    <row r="1248" spans="1:13" ht="14.25" customHeight="1">
      <c r="A1248" s="335"/>
      <c r="B1248" s="335"/>
      <c r="C1248" s="335"/>
      <c r="D1248" s="336">
        <v>1</v>
      </c>
      <c r="E1248" s="336"/>
      <c r="F1248" s="337"/>
      <c r="G1248" s="338"/>
      <c r="H1248" s="339" t="s">
        <v>755</v>
      </c>
      <c r="I1248" s="339"/>
      <c r="J1248" s="340"/>
      <c r="K1248" s="340"/>
      <c r="L1248" s="340"/>
      <c r="M1248" s="341"/>
    </row>
    <row r="1249" spans="1:13" ht="14.25" customHeight="1">
      <c r="A1249" s="335"/>
      <c r="B1249" s="335"/>
      <c r="C1249" s="335"/>
      <c r="D1249" s="336"/>
      <c r="E1249" s="336">
        <v>1</v>
      </c>
      <c r="F1249" s="337"/>
      <c r="G1249" s="338"/>
      <c r="H1249" s="339"/>
      <c r="I1249" s="339" t="s">
        <v>1449</v>
      </c>
      <c r="J1249" s="340"/>
      <c r="K1249" s="340">
        <v>49</v>
      </c>
      <c r="L1249" s="340">
        <v>49</v>
      </c>
      <c r="M1249" s="155">
        <f>L1249/K1249*100</f>
        <v>100</v>
      </c>
    </row>
    <row r="1250" spans="1:13" ht="14.25" customHeight="1">
      <c r="A1250" s="335"/>
      <c r="B1250" s="335"/>
      <c r="C1250" s="335"/>
      <c r="D1250" s="336"/>
      <c r="E1250" s="336">
        <v>3</v>
      </c>
      <c r="F1250" s="337"/>
      <c r="G1250" s="338"/>
      <c r="H1250" s="339"/>
      <c r="I1250" s="339" t="s">
        <v>1451</v>
      </c>
      <c r="J1250" s="340"/>
      <c r="K1250" s="340">
        <v>855</v>
      </c>
      <c r="L1250" s="340">
        <v>855</v>
      </c>
      <c r="M1250" s="155">
        <f>L1250/K1250*100</f>
        <v>100</v>
      </c>
    </row>
    <row r="1251" spans="1:13" ht="14.25" customHeight="1">
      <c r="A1251" s="335"/>
      <c r="B1251" s="335"/>
      <c r="C1251" s="335"/>
      <c r="D1251" s="336"/>
      <c r="E1251" s="336">
        <v>5</v>
      </c>
      <c r="F1251" s="337"/>
      <c r="G1251" s="338"/>
      <c r="H1251" s="339"/>
      <c r="I1251" s="339" t="s">
        <v>1452</v>
      </c>
      <c r="J1251" s="340">
        <v>16690</v>
      </c>
      <c r="K1251" s="340">
        <v>26114</v>
      </c>
      <c r="L1251" s="340">
        <v>25351</v>
      </c>
      <c r="M1251" s="155">
        <f>L1251/K1251*100</f>
        <v>97.07819560389063</v>
      </c>
    </row>
    <row r="1252" spans="1:13" ht="14.25" customHeight="1">
      <c r="A1252" s="335"/>
      <c r="B1252" s="335"/>
      <c r="C1252" s="335"/>
      <c r="D1252" s="336"/>
      <c r="E1252" s="336"/>
      <c r="F1252" s="337"/>
      <c r="G1252" s="338"/>
      <c r="H1252" s="339"/>
      <c r="I1252" s="339"/>
      <c r="J1252" s="340"/>
      <c r="K1252" s="340"/>
      <c r="L1252" s="340"/>
      <c r="M1252" s="341"/>
    </row>
    <row r="1253" spans="1:13" ht="14.25" customHeight="1">
      <c r="A1253" s="335"/>
      <c r="B1253" s="335"/>
      <c r="C1253" s="335"/>
      <c r="D1253" s="336"/>
      <c r="E1253" s="336"/>
      <c r="F1253" s="348"/>
      <c r="G1253" s="349"/>
      <c r="H1253" s="350"/>
      <c r="I1253" s="349" t="s">
        <v>79</v>
      </c>
      <c r="J1253" s="343">
        <f>SUM(J1251:J1252)</f>
        <v>16690</v>
      </c>
      <c r="K1253" s="343">
        <f>SUM(K1249:K1252)</f>
        <v>27018</v>
      </c>
      <c r="L1253" s="343">
        <f>SUM(L1249:L1252)</f>
        <v>26255</v>
      </c>
      <c r="M1253" s="305">
        <f>L1253/K1253*100</f>
        <v>97.17595676956104</v>
      </c>
    </row>
    <row r="1254" spans="1:13" ht="14.25" customHeight="1">
      <c r="A1254" s="335"/>
      <c r="B1254" s="335"/>
      <c r="C1254" s="335"/>
      <c r="D1254" s="336"/>
      <c r="E1254" s="336"/>
      <c r="F1254" s="337"/>
      <c r="G1254" s="338"/>
      <c r="H1254" s="339"/>
      <c r="I1254" s="338"/>
      <c r="J1254" s="344"/>
      <c r="K1254" s="344"/>
      <c r="L1254" s="344"/>
      <c r="M1254" s="345"/>
    </row>
    <row r="1255" spans="1:13" ht="15.75" customHeight="1">
      <c r="A1255" s="335"/>
      <c r="B1255" s="335">
        <v>3</v>
      </c>
      <c r="C1255" s="335">
        <v>1</v>
      </c>
      <c r="D1255" s="336"/>
      <c r="E1255" s="336"/>
      <c r="F1255" s="337"/>
      <c r="G1255" s="342" t="s">
        <v>877</v>
      </c>
      <c r="H1255" s="339"/>
      <c r="I1255" s="339"/>
      <c r="J1255" s="340"/>
      <c r="K1255" s="340"/>
      <c r="L1255" s="340"/>
      <c r="M1255" s="341"/>
    </row>
    <row r="1256" spans="1:13" ht="15.75" customHeight="1">
      <c r="A1256" s="335"/>
      <c r="B1256" s="335"/>
      <c r="C1256" s="335"/>
      <c r="D1256" s="336">
        <v>1</v>
      </c>
      <c r="E1256" s="336"/>
      <c r="F1256" s="337"/>
      <c r="G1256" s="338"/>
      <c r="H1256" s="339" t="s">
        <v>755</v>
      </c>
      <c r="I1256" s="339"/>
      <c r="J1256" s="340"/>
      <c r="K1256" s="340"/>
      <c r="L1256" s="340"/>
      <c r="M1256" s="341"/>
    </row>
    <row r="1257" spans="1:13" ht="15.75" customHeight="1">
      <c r="A1257" s="335"/>
      <c r="B1257" s="335"/>
      <c r="C1257" s="335"/>
      <c r="D1257" s="336"/>
      <c r="E1257" s="336">
        <v>5</v>
      </c>
      <c r="F1257" s="337"/>
      <c r="G1257" s="338"/>
      <c r="H1257" s="339"/>
      <c r="I1257" s="339" t="s">
        <v>1452</v>
      </c>
      <c r="J1257" s="340">
        <v>7000</v>
      </c>
      <c r="K1257" s="340">
        <v>5627</v>
      </c>
      <c r="L1257" s="340">
        <v>5377</v>
      </c>
      <c r="M1257" s="155">
        <f>L1257/K1257*100</f>
        <v>95.55713524080328</v>
      </c>
    </row>
    <row r="1258" spans="1:13" ht="15.75" customHeight="1">
      <c r="A1258" s="335"/>
      <c r="B1258" s="335"/>
      <c r="C1258" s="335"/>
      <c r="D1258" s="336"/>
      <c r="E1258" s="336"/>
      <c r="F1258" s="337"/>
      <c r="G1258" s="338"/>
      <c r="H1258" s="339"/>
      <c r="I1258" s="339"/>
      <c r="J1258" s="340"/>
      <c r="K1258" s="340"/>
      <c r="L1258" s="340"/>
      <c r="M1258" s="341"/>
    </row>
    <row r="1259" spans="1:13" ht="15.75" customHeight="1">
      <c r="A1259" s="335"/>
      <c r="B1259" s="335"/>
      <c r="C1259" s="335"/>
      <c r="D1259" s="336"/>
      <c r="E1259" s="336"/>
      <c r="F1259" s="348"/>
      <c r="G1259" s="349"/>
      <c r="H1259" s="350"/>
      <c r="I1259" s="349" t="s">
        <v>79</v>
      </c>
      <c r="J1259" s="343">
        <f>SUM(J1254:J1258)</f>
        <v>7000</v>
      </c>
      <c r="K1259" s="343">
        <f>SUM(K1254:K1258)</f>
        <v>5627</v>
      </c>
      <c r="L1259" s="343">
        <f>SUM(L1254:L1258)</f>
        <v>5377</v>
      </c>
      <c r="M1259" s="305">
        <f>L1259/K1259*100</f>
        <v>95.55713524080328</v>
      </c>
    </row>
    <row r="1260" spans="1:13" ht="15.75" customHeight="1">
      <c r="A1260" s="335"/>
      <c r="B1260" s="335"/>
      <c r="C1260" s="335"/>
      <c r="D1260" s="336"/>
      <c r="E1260" s="336"/>
      <c r="F1260" s="337"/>
      <c r="G1260" s="338"/>
      <c r="H1260" s="339"/>
      <c r="I1260" s="338"/>
      <c r="J1260" s="344"/>
      <c r="K1260" s="344"/>
      <c r="L1260" s="344"/>
      <c r="M1260" s="345"/>
    </row>
    <row r="1261" spans="1:13" ht="15.75" customHeight="1">
      <c r="A1261" s="335"/>
      <c r="B1261" s="335">
        <v>4</v>
      </c>
      <c r="C1261" s="335">
        <v>1</v>
      </c>
      <c r="D1261" s="336"/>
      <c r="E1261" s="336"/>
      <c r="F1261" s="337"/>
      <c r="G1261" s="342" t="s">
        <v>878</v>
      </c>
      <c r="H1261" s="339"/>
      <c r="I1261" s="339"/>
      <c r="J1261" s="340"/>
      <c r="K1261" s="340"/>
      <c r="L1261" s="340"/>
      <c r="M1261" s="341"/>
    </row>
    <row r="1262" spans="1:13" ht="15.75" customHeight="1">
      <c r="A1262" s="335"/>
      <c r="B1262" s="335"/>
      <c r="C1262" s="335"/>
      <c r="D1262" s="336">
        <v>1</v>
      </c>
      <c r="E1262" s="336"/>
      <c r="F1262" s="337"/>
      <c r="G1262" s="338"/>
      <c r="H1262" s="339" t="s">
        <v>755</v>
      </c>
      <c r="I1262" s="339"/>
      <c r="J1262" s="340"/>
      <c r="K1262" s="340"/>
      <c r="L1262" s="340"/>
      <c r="M1262" s="341"/>
    </row>
    <row r="1263" spans="1:13" ht="15.75" customHeight="1">
      <c r="A1263" s="335"/>
      <c r="B1263" s="335"/>
      <c r="C1263" s="335"/>
      <c r="D1263" s="336"/>
      <c r="E1263" s="336">
        <v>5</v>
      </c>
      <c r="F1263" s="337"/>
      <c r="G1263" s="338"/>
      <c r="H1263" s="339"/>
      <c r="I1263" s="339" t="s">
        <v>1452</v>
      </c>
      <c r="J1263" s="368">
        <v>3000</v>
      </c>
      <c r="K1263" s="368">
        <v>1585</v>
      </c>
      <c r="L1263" s="368">
        <v>1585</v>
      </c>
      <c r="M1263" s="155">
        <f>L1263/K1263*100</f>
        <v>100</v>
      </c>
    </row>
    <row r="1264" spans="1:13" ht="15.75" customHeight="1">
      <c r="A1264" s="335"/>
      <c r="B1264" s="335"/>
      <c r="C1264" s="335"/>
      <c r="D1264" s="336"/>
      <c r="E1264" s="336"/>
      <c r="F1264" s="337"/>
      <c r="G1264" s="338"/>
      <c r="H1264" s="339"/>
      <c r="I1264" s="339"/>
      <c r="J1264" s="340"/>
      <c r="K1264" s="340"/>
      <c r="L1264" s="340"/>
      <c r="M1264" s="341"/>
    </row>
    <row r="1265" spans="1:13" ht="15.75" customHeight="1">
      <c r="A1265" s="335"/>
      <c r="B1265" s="335"/>
      <c r="C1265" s="335"/>
      <c r="D1265" s="336"/>
      <c r="E1265" s="336"/>
      <c r="F1265" s="348"/>
      <c r="G1265" s="349"/>
      <c r="H1265" s="350"/>
      <c r="I1265" s="349" t="s">
        <v>79</v>
      </c>
      <c r="J1265" s="343">
        <f>SUM(J1260:J1264)</f>
        <v>3000</v>
      </c>
      <c r="K1265" s="343">
        <f>SUM(K1260:K1264)</f>
        <v>1585</v>
      </c>
      <c r="L1265" s="343">
        <f>SUM(L1260:L1264)</f>
        <v>1585</v>
      </c>
      <c r="M1265" s="305">
        <f>L1265/K1265*100</f>
        <v>100</v>
      </c>
    </row>
    <row r="1266" spans="1:13" ht="14.25" customHeight="1">
      <c r="A1266" s="335"/>
      <c r="B1266" s="335"/>
      <c r="C1266" s="335"/>
      <c r="D1266" s="336"/>
      <c r="E1266" s="336"/>
      <c r="F1266" s="337"/>
      <c r="G1266" s="338"/>
      <c r="H1266" s="339"/>
      <c r="I1266" s="338"/>
      <c r="J1266" s="344"/>
      <c r="K1266" s="344"/>
      <c r="L1266" s="344"/>
      <c r="M1266" s="345"/>
    </row>
    <row r="1267" spans="1:13" ht="14.25" customHeight="1">
      <c r="A1267" s="335"/>
      <c r="B1267" s="335">
        <v>5</v>
      </c>
      <c r="C1267" s="335">
        <v>2</v>
      </c>
      <c r="D1267" s="336"/>
      <c r="E1267" s="336"/>
      <c r="F1267" s="337"/>
      <c r="G1267" s="342" t="s">
        <v>879</v>
      </c>
      <c r="H1267" s="339"/>
      <c r="I1267" s="339"/>
      <c r="J1267" s="340"/>
      <c r="K1267" s="340"/>
      <c r="L1267" s="340"/>
      <c r="M1267" s="341"/>
    </row>
    <row r="1268" spans="1:13" ht="14.25" customHeight="1">
      <c r="A1268" s="335"/>
      <c r="B1268" s="335"/>
      <c r="C1268" s="335"/>
      <c r="D1268" s="336">
        <v>1</v>
      </c>
      <c r="E1268" s="336"/>
      <c r="F1268" s="337"/>
      <c r="G1268" s="338"/>
      <c r="H1268" s="339" t="s">
        <v>755</v>
      </c>
      <c r="I1268" s="339"/>
      <c r="J1268" s="340"/>
      <c r="K1268" s="340"/>
      <c r="L1268" s="340"/>
      <c r="M1268" s="341"/>
    </row>
    <row r="1269" spans="1:13" ht="14.25" customHeight="1">
      <c r="A1269" s="335"/>
      <c r="B1269" s="335"/>
      <c r="C1269" s="335"/>
      <c r="D1269" s="336"/>
      <c r="E1269" s="336">
        <v>5</v>
      </c>
      <c r="F1269" s="337"/>
      <c r="G1269" s="338"/>
      <c r="H1269" s="339"/>
      <c r="I1269" s="339" t="s">
        <v>1452</v>
      </c>
      <c r="J1269" s="368">
        <v>1800</v>
      </c>
      <c r="K1269" s="368">
        <v>2684</v>
      </c>
      <c r="L1269" s="368">
        <v>2440</v>
      </c>
      <c r="M1269" s="155">
        <f>L1269/K1269*100</f>
        <v>90.9090909090909</v>
      </c>
    </row>
    <row r="1270" spans="1:13" ht="14.25" customHeight="1">
      <c r="A1270" s="335"/>
      <c r="B1270" s="335"/>
      <c r="C1270" s="335"/>
      <c r="D1270" s="336"/>
      <c r="E1270" s="336"/>
      <c r="F1270" s="337"/>
      <c r="G1270" s="338"/>
      <c r="H1270" s="339"/>
      <c r="I1270" s="339"/>
      <c r="J1270" s="340"/>
      <c r="K1270" s="340"/>
      <c r="L1270" s="340"/>
      <c r="M1270" s="341"/>
    </row>
    <row r="1271" spans="1:13" ht="14.25" customHeight="1">
      <c r="A1271" s="335"/>
      <c r="B1271" s="335"/>
      <c r="C1271" s="335"/>
      <c r="D1271" s="336"/>
      <c r="E1271" s="336"/>
      <c r="F1271" s="348"/>
      <c r="G1271" s="349"/>
      <c r="H1271" s="350"/>
      <c r="I1271" s="349" t="s">
        <v>79</v>
      </c>
      <c r="J1271" s="343">
        <f>SUM(J1266:J1270)</f>
        <v>1800</v>
      </c>
      <c r="K1271" s="343">
        <f>SUM(K1266:K1270)</f>
        <v>2684</v>
      </c>
      <c r="L1271" s="343">
        <f>SUM(L1266:L1270)</f>
        <v>2440</v>
      </c>
      <c r="M1271" s="305">
        <f>L1271/K1271*100</f>
        <v>90.9090909090909</v>
      </c>
    </row>
    <row r="1272" spans="1:13" ht="14.25" customHeight="1">
      <c r="A1272" s="335"/>
      <c r="B1272" s="335"/>
      <c r="C1272" s="335"/>
      <c r="D1272" s="336"/>
      <c r="E1272" s="336"/>
      <c r="F1272" s="337"/>
      <c r="G1272" s="338"/>
      <c r="H1272" s="339"/>
      <c r="I1272" s="338"/>
      <c r="J1272" s="344"/>
      <c r="K1272" s="344"/>
      <c r="L1272" s="344"/>
      <c r="M1272" s="345"/>
    </row>
    <row r="1273" spans="1:13" ht="14.25" customHeight="1">
      <c r="A1273" s="335"/>
      <c r="B1273" s="335">
        <v>6</v>
      </c>
      <c r="C1273" s="335">
        <v>2</v>
      </c>
      <c r="D1273" s="336"/>
      <c r="E1273" s="336"/>
      <c r="F1273" s="337"/>
      <c r="G1273" s="342" t="s">
        <v>880</v>
      </c>
      <c r="H1273" s="339"/>
      <c r="I1273" s="339"/>
      <c r="J1273" s="340"/>
      <c r="K1273" s="340"/>
      <c r="L1273" s="340"/>
      <c r="M1273" s="341"/>
    </row>
    <row r="1274" spans="1:13" ht="14.25" customHeight="1">
      <c r="A1274" s="335"/>
      <c r="B1274" s="335"/>
      <c r="C1274" s="335"/>
      <c r="D1274" s="336">
        <v>1</v>
      </c>
      <c r="E1274" s="336"/>
      <c r="F1274" s="337"/>
      <c r="G1274" s="338"/>
      <c r="H1274" s="339" t="s">
        <v>755</v>
      </c>
      <c r="I1274" s="339"/>
      <c r="J1274" s="340"/>
      <c r="K1274" s="340"/>
      <c r="L1274" s="340"/>
      <c r="M1274" s="341"/>
    </row>
    <row r="1275" spans="1:13" ht="14.25" customHeight="1">
      <c r="A1275" s="335"/>
      <c r="B1275" s="335"/>
      <c r="C1275" s="335"/>
      <c r="D1275" s="336"/>
      <c r="E1275" s="336">
        <v>1</v>
      </c>
      <c r="F1275" s="337"/>
      <c r="G1275" s="338"/>
      <c r="H1275" s="339"/>
      <c r="I1275" s="339" t="s">
        <v>1449</v>
      </c>
      <c r="J1275" s="368">
        <v>450</v>
      </c>
      <c r="K1275" s="368">
        <v>450</v>
      </c>
      <c r="L1275" s="368">
        <v>450</v>
      </c>
      <c r="M1275" s="155">
        <f>L1275/K1275*100</f>
        <v>100</v>
      </c>
    </row>
    <row r="1276" spans="1:13" ht="14.25" customHeight="1">
      <c r="A1276" s="335"/>
      <c r="B1276" s="335"/>
      <c r="C1276" s="335"/>
      <c r="D1276" s="336"/>
      <c r="E1276" s="336">
        <v>2</v>
      </c>
      <c r="F1276" s="337"/>
      <c r="G1276" s="338"/>
      <c r="H1276" s="339"/>
      <c r="I1276" s="339" t="s">
        <v>1450</v>
      </c>
      <c r="J1276" s="368">
        <v>50</v>
      </c>
      <c r="K1276" s="368">
        <v>50</v>
      </c>
      <c r="L1276" s="368">
        <v>49</v>
      </c>
      <c r="M1276" s="155">
        <f>L1276/K1276*100</f>
        <v>98</v>
      </c>
    </row>
    <row r="1277" spans="1:13" ht="14.25" customHeight="1">
      <c r="A1277" s="335"/>
      <c r="B1277" s="335"/>
      <c r="C1277" s="335"/>
      <c r="D1277" s="336"/>
      <c r="E1277" s="336"/>
      <c r="F1277" s="337"/>
      <c r="G1277" s="338"/>
      <c r="H1277" s="339"/>
      <c r="I1277" s="339"/>
      <c r="J1277" s="340"/>
      <c r="K1277" s="340"/>
      <c r="L1277" s="340"/>
      <c r="M1277" s="341"/>
    </row>
    <row r="1278" spans="1:13" ht="14.25" customHeight="1">
      <c r="A1278" s="335"/>
      <c r="B1278" s="335"/>
      <c r="C1278" s="335"/>
      <c r="D1278" s="336"/>
      <c r="E1278" s="336"/>
      <c r="F1278" s="348"/>
      <c r="G1278" s="349"/>
      <c r="H1278" s="350"/>
      <c r="I1278" s="349" t="s">
        <v>79</v>
      </c>
      <c r="J1278" s="343">
        <f>SUM(J1272:J1277)</f>
        <v>500</v>
      </c>
      <c r="K1278" s="343">
        <f>SUM(K1272:K1277)</f>
        <v>500</v>
      </c>
      <c r="L1278" s="343">
        <f>SUM(L1272:L1277)</f>
        <v>499</v>
      </c>
      <c r="M1278" s="305">
        <f>L1278/K1278*100</f>
        <v>99.8</v>
      </c>
    </row>
    <row r="1279" spans="1:13" ht="6" customHeight="1">
      <c r="A1279" s="335"/>
      <c r="B1279" s="335"/>
      <c r="C1279" s="335"/>
      <c r="D1279" s="336"/>
      <c r="E1279" s="336"/>
      <c r="F1279" s="337"/>
      <c r="G1279" s="338"/>
      <c r="H1279" s="339"/>
      <c r="I1279" s="338"/>
      <c r="J1279" s="344"/>
      <c r="K1279" s="344"/>
      <c r="L1279" s="344"/>
      <c r="M1279" s="345"/>
    </row>
    <row r="1280" spans="1:13" ht="14.25" customHeight="1">
      <c r="A1280" s="335"/>
      <c r="B1280" s="335"/>
      <c r="C1280" s="335"/>
      <c r="D1280" s="336"/>
      <c r="E1280" s="336"/>
      <c r="F1280" s="352"/>
      <c r="G1280" s="353"/>
      <c r="H1280" s="354"/>
      <c r="I1280" s="353" t="s">
        <v>76</v>
      </c>
      <c r="J1280" s="346">
        <f>SUM(J1239:J1279)/2</f>
        <v>32194</v>
      </c>
      <c r="K1280" s="346">
        <f>SUM(K1239:K1279)/2</f>
        <v>39523</v>
      </c>
      <c r="L1280" s="346">
        <f>SUM(L1239:L1279)/2</f>
        <v>38265</v>
      </c>
      <c r="M1280" s="165">
        <f>L1280/K1280*100</f>
        <v>96.81704324064468</v>
      </c>
    </row>
    <row r="1281" spans="1:13" ht="13.5" customHeight="1">
      <c r="A1281" s="335"/>
      <c r="B1281" s="335"/>
      <c r="C1281" s="335"/>
      <c r="D1281" s="336"/>
      <c r="E1281" s="336"/>
      <c r="F1281" s="337"/>
      <c r="G1281" s="338"/>
      <c r="H1281" s="339"/>
      <c r="I1281" s="339"/>
      <c r="J1281" s="340"/>
      <c r="K1281" s="340"/>
      <c r="L1281" s="340"/>
      <c r="M1281" s="341"/>
    </row>
    <row r="1282" spans="1:13" ht="13.5" customHeight="1">
      <c r="A1282" s="361">
        <v>16</v>
      </c>
      <c r="B1282" s="361"/>
      <c r="C1282" s="361"/>
      <c r="D1282" s="362"/>
      <c r="E1282" s="362"/>
      <c r="F1282" s="363" t="s">
        <v>881</v>
      </c>
      <c r="G1282" s="363"/>
      <c r="H1282" s="364"/>
      <c r="I1282" s="339"/>
      <c r="J1282" s="340"/>
      <c r="K1282" s="340"/>
      <c r="L1282" s="340"/>
      <c r="M1282" s="341"/>
    </row>
    <row r="1283" spans="1:13" ht="13.5" customHeight="1">
      <c r="A1283" s="361"/>
      <c r="B1283" s="361">
        <v>1</v>
      </c>
      <c r="C1283" s="361">
        <v>1</v>
      </c>
      <c r="D1283" s="362"/>
      <c r="E1283" s="362"/>
      <c r="F1283" s="363"/>
      <c r="G1283" s="363" t="s">
        <v>882</v>
      </c>
      <c r="H1283" s="364"/>
      <c r="I1283" s="339"/>
      <c r="J1283" s="340"/>
      <c r="K1283" s="340"/>
      <c r="L1283" s="340"/>
      <c r="M1283" s="341"/>
    </row>
    <row r="1284" spans="1:13" ht="13.5" customHeight="1">
      <c r="A1284" s="335"/>
      <c r="B1284" s="335"/>
      <c r="C1284" s="335"/>
      <c r="D1284" s="336">
        <v>1</v>
      </c>
      <c r="E1284" s="336"/>
      <c r="F1284" s="337"/>
      <c r="G1284" s="338"/>
      <c r="H1284" s="339" t="s">
        <v>755</v>
      </c>
      <c r="I1284" s="339"/>
      <c r="J1284" s="340"/>
      <c r="K1284" s="340"/>
      <c r="L1284" s="340"/>
      <c r="M1284" s="341"/>
    </row>
    <row r="1285" spans="1:13" ht="13.5" customHeight="1">
      <c r="A1285" s="335"/>
      <c r="B1285" s="335"/>
      <c r="C1285" s="335"/>
      <c r="D1285" s="336"/>
      <c r="E1285" s="336">
        <v>1</v>
      </c>
      <c r="F1285" s="337"/>
      <c r="G1285" s="338"/>
      <c r="H1285" s="339"/>
      <c r="I1285" s="339" t="s">
        <v>1449</v>
      </c>
      <c r="J1285" s="340"/>
      <c r="K1285" s="340">
        <v>5</v>
      </c>
      <c r="L1285" s="340">
        <v>5</v>
      </c>
      <c r="M1285" s="155">
        <f>L1285/K1285*100</f>
        <v>100</v>
      </c>
    </row>
    <row r="1286" spans="1:13" ht="13.5" customHeight="1">
      <c r="A1286" s="335"/>
      <c r="B1286" s="335"/>
      <c r="C1286" s="335"/>
      <c r="D1286" s="336"/>
      <c r="E1286" s="336">
        <v>3</v>
      </c>
      <c r="F1286" s="337"/>
      <c r="G1286" s="338"/>
      <c r="H1286" s="339"/>
      <c r="I1286" s="339" t="s">
        <v>1451</v>
      </c>
      <c r="J1286" s="340">
        <v>200</v>
      </c>
      <c r="K1286" s="340">
        <v>191</v>
      </c>
      <c r="L1286" s="340">
        <v>147</v>
      </c>
      <c r="M1286" s="155">
        <f>L1286/K1286*100</f>
        <v>76.96335078534031</v>
      </c>
    </row>
    <row r="1287" spans="1:13" ht="13.5" customHeight="1">
      <c r="A1287" s="335"/>
      <c r="B1287" s="335"/>
      <c r="C1287" s="335"/>
      <c r="D1287" s="336"/>
      <c r="E1287" s="336">
        <v>5</v>
      </c>
      <c r="F1287" s="337"/>
      <c r="G1287" s="338"/>
      <c r="H1287" s="339"/>
      <c r="I1287" s="339" t="s">
        <v>1452</v>
      </c>
      <c r="J1287" s="340">
        <v>1600</v>
      </c>
      <c r="K1287" s="340">
        <v>1010</v>
      </c>
      <c r="L1287" s="340">
        <v>1010</v>
      </c>
      <c r="M1287" s="155">
        <f>L1287/K1287*100</f>
        <v>100</v>
      </c>
    </row>
    <row r="1288" spans="1:13" ht="13.5" customHeight="1">
      <c r="A1288" s="335"/>
      <c r="B1288" s="335"/>
      <c r="C1288" s="335"/>
      <c r="D1288" s="336"/>
      <c r="E1288" s="336"/>
      <c r="F1288" s="337"/>
      <c r="G1288" s="338"/>
      <c r="H1288" s="339"/>
      <c r="I1288" s="339"/>
      <c r="J1288" s="340"/>
      <c r="K1288" s="340"/>
      <c r="L1288" s="340"/>
      <c r="M1288" s="341"/>
    </row>
    <row r="1289" spans="1:13" ht="13.5" customHeight="1">
      <c r="A1289" s="335"/>
      <c r="B1289" s="335"/>
      <c r="C1289" s="335"/>
      <c r="D1289" s="336"/>
      <c r="E1289" s="336"/>
      <c r="F1289" s="348"/>
      <c r="G1289" s="349"/>
      <c r="H1289" s="350"/>
      <c r="I1289" s="349" t="s">
        <v>79</v>
      </c>
      <c r="J1289" s="343">
        <f>SUM(J1281:J1288)</f>
        <v>1800</v>
      </c>
      <c r="K1289" s="343">
        <f>SUM(K1281:K1288)</f>
        <v>1206</v>
      </c>
      <c r="L1289" s="343">
        <f>SUM(L1281:L1288)</f>
        <v>1162</v>
      </c>
      <c r="M1289" s="305">
        <f>L1289/K1289*100</f>
        <v>96.35157545605307</v>
      </c>
    </row>
    <row r="1290" spans="1:13" ht="14.25" customHeight="1">
      <c r="A1290" s="335"/>
      <c r="B1290" s="335"/>
      <c r="C1290" s="335"/>
      <c r="D1290" s="336"/>
      <c r="E1290" s="336"/>
      <c r="F1290" s="337"/>
      <c r="G1290" s="338"/>
      <c r="H1290" s="339"/>
      <c r="I1290" s="338"/>
      <c r="J1290" s="344"/>
      <c r="K1290" s="344"/>
      <c r="L1290" s="344"/>
      <c r="M1290" s="345"/>
    </row>
    <row r="1291" spans="1:13" ht="14.25" customHeight="1">
      <c r="A1291" s="335"/>
      <c r="B1291" s="335">
        <v>2</v>
      </c>
      <c r="C1291" s="335">
        <v>1</v>
      </c>
      <c r="D1291" s="336"/>
      <c r="E1291" s="336"/>
      <c r="F1291" s="337"/>
      <c r="G1291" s="342" t="s">
        <v>883</v>
      </c>
      <c r="H1291" s="339"/>
      <c r="I1291" s="339"/>
      <c r="J1291" s="340"/>
      <c r="K1291" s="340"/>
      <c r="L1291" s="340"/>
      <c r="M1291" s="341"/>
    </row>
    <row r="1292" spans="1:13" ht="14.25" customHeight="1">
      <c r="A1292" s="335"/>
      <c r="B1292" s="335"/>
      <c r="C1292" s="335"/>
      <c r="D1292" s="336">
        <v>1</v>
      </c>
      <c r="E1292" s="336"/>
      <c r="F1292" s="337"/>
      <c r="G1292" s="338"/>
      <c r="H1292" s="339" t="s">
        <v>755</v>
      </c>
      <c r="I1292" s="339"/>
      <c r="J1292" s="340"/>
      <c r="K1292" s="340"/>
      <c r="L1292" s="340"/>
      <c r="M1292" s="341"/>
    </row>
    <row r="1293" spans="1:13" ht="14.25" customHeight="1">
      <c r="A1293" s="335"/>
      <c r="B1293" s="335"/>
      <c r="C1293" s="335"/>
      <c r="D1293" s="336"/>
      <c r="E1293" s="336">
        <v>1</v>
      </c>
      <c r="F1293" s="337"/>
      <c r="G1293" s="338"/>
      <c r="H1293" s="339"/>
      <c r="I1293" s="339" t="s">
        <v>1449</v>
      </c>
      <c r="J1293" s="347"/>
      <c r="K1293" s="347">
        <v>82</v>
      </c>
      <c r="L1293" s="347">
        <v>82</v>
      </c>
      <c r="M1293" s="155">
        <f>L1293/K1293*100</f>
        <v>100</v>
      </c>
    </row>
    <row r="1294" spans="1:13" ht="14.25" customHeight="1">
      <c r="A1294" s="335"/>
      <c r="B1294" s="335"/>
      <c r="C1294" s="335"/>
      <c r="D1294" s="336"/>
      <c r="E1294" s="336">
        <v>3</v>
      </c>
      <c r="F1294" s="337"/>
      <c r="G1294" s="338"/>
      <c r="H1294" s="339"/>
      <c r="I1294" s="339" t="s">
        <v>1451</v>
      </c>
      <c r="J1294" s="347">
        <v>350</v>
      </c>
      <c r="K1294" s="347">
        <v>1149</v>
      </c>
      <c r="L1294" s="347">
        <v>1149</v>
      </c>
      <c r="M1294" s="155">
        <f>L1294/K1294*100</f>
        <v>100</v>
      </c>
    </row>
    <row r="1295" spans="1:13" ht="14.25" customHeight="1">
      <c r="A1295" s="335"/>
      <c r="B1295" s="335"/>
      <c r="C1295" s="335"/>
      <c r="D1295" s="336"/>
      <c r="E1295" s="299">
        <v>5</v>
      </c>
      <c r="F1295" s="315"/>
      <c r="G1295" s="261"/>
      <c r="H1295" s="261"/>
      <c r="I1295" s="339" t="s">
        <v>1452</v>
      </c>
      <c r="J1295" s="347">
        <v>150</v>
      </c>
      <c r="K1295" s="347"/>
      <c r="L1295" s="347"/>
      <c r="M1295" s="293"/>
    </row>
    <row r="1296" spans="1:13" ht="14.25" customHeight="1">
      <c r="A1296" s="335"/>
      <c r="B1296" s="335"/>
      <c r="C1296" s="335"/>
      <c r="D1296" s="336"/>
      <c r="E1296" s="336"/>
      <c r="F1296" s="337"/>
      <c r="G1296" s="338"/>
      <c r="H1296" s="339"/>
      <c r="I1296" s="339"/>
      <c r="J1296" s="340"/>
      <c r="K1296" s="340"/>
      <c r="L1296" s="340"/>
      <c r="M1296" s="341"/>
    </row>
    <row r="1297" spans="1:13" ht="14.25" customHeight="1">
      <c r="A1297" s="335"/>
      <c r="B1297" s="335"/>
      <c r="C1297" s="335"/>
      <c r="D1297" s="336"/>
      <c r="E1297" s="336"/>
      <c r="F1297" s="348"/>
      <c r="G1297" s="349"/>
      <c r="H1297" s="350"/>
      <c r="I1297" s="349" t="s">
        <v>79</v>
      </c>
      <c r="J1297" s="343">
        <f>SUM(J1290:J1296)</f>
        <v>500</v>
      </c>
      <c r="K1297" s="343">
        <f>SUM(K1290:K1296)</f>
        <v>1231</v>
      </c>
      <c r="L1297" s="343">
        <f>SUM(L1290:L1296)</f>
        <v>1231</v>
      </c>
      <c r="M1297" s="305">
        <f>L1297/K1297*100</f>
        <v>100</v>
      </c>
    </row>
    <row r="1298" spans="1:13" ht="14.25" customHeight="1">
      <c r="A1298" s="335"/>
      <c r="B1298" s="335"/>
      <c r="C1298" s="335"/>
      <c r="D1298" s="336"/>
      <c r="E1298" s="336"/>
      <c r="F1298" s="337"/>
      <c r="G1298" s="338"/>
      <c r="H1298" s="339"/>
      <c r="I1298" s="338"/>
      <c r="J1298" s="344"/>
      <c r="K1298" s="344"/>
      <c r="L1298" s="344"/>
      <c r="M1298" s="345"/>
    </row>
    <row r="1299" spans="1:13" ht="14.25" customHeight="1">
      <c r="A1299" s="335"/>
      <c r="B1299" s="335">
        <v>3</v>
      </c>
      <c r="C1299" s="335">
        <v>2</v>
      </c>
      <c r="D1299" s="336"/>
      <c r="E1299" s="336"/>
      <c r="F1299" s="337"/>
      <c r="G1299" s="342" t="s">
        <v>884</v>
      </c>
      <c r="H1299" s="339"/>
      <c r="I1299" s="339"/>
      <c r="J1299" s="340"/>
      <c r="K1299" s="340"/>
      <c r="L1299" s="340"/>
      <c r="M1299" s="341"/>
    </row>
    <row r="1300" spans="1:13" ht="14.25" customHeight="1">
      <c r="A1300" s="335"/>
      <c r="B1300" s="335"/>
      <c r="C1300" s="335"/>
      <c r="D1300" s="336">
        <v>1</v>
      </c>
      <c r="E1300" s="336"/>
      <c r="F1300" s="337"/>
      <c r="G1300" s="338"/>
      <c r="H1300" s="339" t="s">
        <v>755</v>
      </c>
      <c r="I1300" s="339"/>
      <c r="J1300" s="340"/>
      <c r="K1300" s="340"/>
      <c r="L1300" s="340"/>
      <c r="M1300" s="341"/>
    </row>
    <row r="1301" spans="1:13" ht="14.25" customHeight="1">
      <c r="A1301" s="335"/>
      <c r="B1301" s="335"/>
      <c r="C1301" s="335"/>
      <c r="D1301" s="336"/>
      <c r="E1301" s="336">
        <v>3</v>
      </c>
      <c r="F1301" s="337"/>
      <c r="G1301" s="338"/>
      <c r="H1301" s="339"/>
      <c r="I1301" s="339" t="s">
        <v>1451</v>
      </c>
      <c r="J1301" s="292">
        <v>500</v>
      </c>
      <c r="K1301" s="292">
        <v>100</v>
      </c>
      <c r="L1301" s="340">
        <v>92</v>
      </c>
      <c r="M1301" s="155">
        <f>L1301/K1301*100</f>
        <v>92</v>
      </c>
    </row>
    <row r="1302" spans="1:13" ht="14.25" customHeight="1">
      <c r="A1302" s="335"/>
      <c r="B1302" s="335"/>
      <c r="C1302" s="335"/>
      <c r="D1302" s="336"/>
      <c r="E1302" s="336">
        <v>5</v>
      </c>
      <c r="F1302" s="337"/>
      <c r="G1302" s="338"/>
      <c r="H1302" s="339"/>
      <c r="I1302" s="339" t="s">
        <v>1452</v>
      </c>
      <c r="J1302" s="340">
        <v>1000</v>
      </c>
      <c r="K1302" s="340"/>
      <c r="L1302" s="340"/>
      <c r="M1302" s="293"/>
    </row>
    <row r="1303" spans="1:13" ht="14.25" customHeight="1">
      <c r="A1303" s="335"/>
      <c r="B1303" s="335"/>
      <c r="C1303" s="335"/>
      <c r="D1303" s="336"/>
      <c r="E1303" s="336"/>
      <c r="F1303" s="337"/>
      <c r="G1303" s="338"/>
      <c r="H1303" s="339"/>
      <c r="I1303" s="339"/>
      <c r="J1303" s="340"/>
      <c r="K1303" s="340"/>
      <c r="L1303" s="340"/>
      <c r="M1303" s="341"/>
    </row>
    <row r="1304" spans="1:13" ht="14.25" customHeight="1">
      <c r="A1304" s="335"/>
      <c r="B1304" s="335"/>
      <c r="C1304" s="335"/>
      <c r="D1304" s="336"/>
      <c r="E1304" s="336"/>
      <c r="F1304" s="348"/>
      <c r="G1304" s="349"/>
      <c r="H1304" s="350"/>
      <c r="I1304" s="349" t="s">
        <v>79</v>
      </c>
      <c r="J1304" s="343">
        <f>SUM(J1298:J1303)</f>
        <v>1500</v>
      </c>
      <c r="K1304" s="343">
        <f>SUM(K1298:K1303)</f>
        <v>100</v>
      </c>
      <c r="L1304" s="343">
        <f>SUM(L1298:L1303)</f>
        <v>92</v>
      </c>
      <c r="M1304" s="305">
        <f>L1304/K1304*100</f>
        <v>92</v>
      </c>
    </row>
    <row r="1305" spans="1:13" ht="15" customHeight="1">
      <c r="A1305" s="335"/>
      <c r="B1305" s="335"/>
      <c r="C1305" s="335"/>
      <c r="D1305" s="336"/>
      <c r="E1305" s="336"/>
      <c r="F1305" s="337"/>
      <c r="G1305" s="338"/>
      <c r="H1305" s="339"/>
      <c r="I1305" s="338"/>
      <c r="J1305" s="344"/>
      <c r="K1305" s="344"/>
      <c r="L1305" s="344"/>
      <c r="M1305" s="314"/>
    </row>
    <row r="1306" spans="1:13" ht="13.5" customHeight="1">
      <c r="A1306" s="335"/>
      <c r="B1306" s="335">
        <v>4</v>
      </c>
      <c r="C1306" s="335">
        <v>2</v>
      </c>
      <c r="D1306" s="336"/>
      <c r="E1306" s="336"/>
      <c r="F1306" s="337"/>
      <c r="G1306" s="342" t="s">
        <v>885</v>
      </c>
      <c r="H1306" s="339"/>
      <c r="I1306" s="339"/>
      <c r="J1306" s="340"/>
      <c r="K1306" s="340"/>
      <c r="L1306" s="340"/>
      <c r="M1306" s="341"/>
    </row>
    <row r="1307" spans="1:13" ht="13.5" customHeight="1">
      <c r="A1307" s="335"/>
      <c r="B1307" s="335"/>
      <c r="C1307" s="335"/>
      <c r="D1307" s="336">
        <v>1</v>
      </c>
      <c r="E1307" s="336"/>
      <c r="F1307" s="337"/>
      <c r="G1307" s="338"/>
      <c r="H1307" s="339" t="s">
        <v>755</v>
      </c>
      <c r="I1307" s="339"/>
      <c r="J1307" s="340"/>
      <c r="K1307" s="340"/>
      <c r="L1307" s="340"/>
      <c r="M1307" s="341"/>
    </row>
    <row r="1308" spans="1:13" ht="13.5" customHeight="1">
      <c r="A1308" s="335"/>
      <c r="B1308" s="335"/>
      <c r="C1308" s="335"/>
      <c r="D1308" s="336"/>
      <c r="E1308" s="336">
        <v>1</v>
      </c>
      <c r="F1308" s="338"/>
      <c r="G1308" s="338"/>
      <c r="H1308" s="339"/>
      <c r="I1308" s="339" t="s">
        <v>1449</v>
      </c>
      <c r="J1308" s="347">
        <v>118</v>
      </c>
      <c r="K1308" s="347"/>
      <c r="L1308" s="347"/>
      <c r="M1308" s="293"/>
    </row>
    <row r="1309" spans="1:13" ht="13.5" customHeight="1">
      <c r="A1309" s="335"/>
      <c r="B1309" s="335"/>
      <c r="C1309" s="335"/>
      <c r="D1309" s="336"/>
      <c r="E1309" s="336">
        <v>2</v>
      </c>
      <c r="F1309" s="338"/>
      <c r="G1309" s="338"/>
      <c r="H1309" s="339"/>
      <c r="I1309" s="339" t="s">
        <v>1450</v>
      </c>
      <c r="J1309" s="347">
        <v>32</v>
      </c>
      <c r="K1309" s="347">
        <v>3</v>
      </c>
      <c r="L1309" s="347">
        <v>3</v>
      </c>
      <c r="M1309" s="155">
        <f>L1309/K1309*100</f>
        <v>100</v>
      </c>
    </row>
    <row r="1310" spans="1:13" ht="13.5" customHeight="1">
      <c r="A1310" s="335"/>
      <c r="B1310" s="335"/>
      <c r="C1310" s="335"/>
      <c r="D1310" s="336"/>
      <c r="E1310" s="362">
        <v>3</v>
      </c>
      <c r="F1310" s="364"/>
      <c r="G1310" s="363"/>
      <c r="H1310" s="364"/>
      <c r="I1310" s="364" t="s">
        <v>1451</v>
      </c>
      <c r="J1310" s="347">
        <v>150</v>
      </c>
      <c r="K1310" s="347">
        <v>524</v>
      </c>
      <c r="L1310" s="347">
        <v>524</v>
      </c>
      <c r="M1310" s="155">
        <f>L1310/K1310*100</f>
        <v>100</v>
      </c>
    </row>
    <row r="1311" spans="1:13" ht="13.5" customHeight="1">
      <c r="A1311" s="335"/>
      <c r="B1311" s="335"/>
      <c r="C1311" s="335"/>
      <c r="D1311" s="336"/>
      <c r="E1311" s="336">
        <v>5</v>
      </c>
      <c r="F1311" s="337"/>
      <c r="G1311" s="338"/>
      <c r="H1311" s="339"/>
      <c r="I1311" s="339" t="s">
        <v>1452</v>
      </c>
      <c r="J1311" s="347">
        <v>100</v>
      </c>
      <c r="K1311" s="347"/>
      <c r="L1311" s="347"/>
      <c r="M1311" s="293"/>
    </row>
    <row r="1312" spans="1:13" ht="13.5" customHeight="1">
      <c r="A1312" s="335"/>
      <c r="B1312" s="335"/>
      <c r="C1312" s="335"/>
      <c r="D1312" s="336"/>
      <c r="E1312" s="336"/>
      <c r="F1312" s="337"/>
      <c r="G1312" s="338"/>
      <c r="H1312" s="339"/>
      <c r="I1312" s="339"/>
      <c r="J1312" s="340"/>
      <c r="K1312" s="340"/>
      <c r="L1312" s="340"/>
      <c r="M1312" s="341"/>
    </row>
    <row r="1313" spans="1:13" ht="13.5" customHeight="1">
      <c r="A1313" s="335"/>
      <c r="B1313" s="335"/>
      <c r="C1313" s="335"/>
      <c r="D1313" s="336"/>
      <c r="E1313" s="336"/>
      <c r="F1313" s="348"/>
      <c r="G1313" s="349"/>
      <c r="H1313" s="350"/>
      <c r="I1313" s="349" t="s">
        <v>79</v>
      </c>
      <c r="J1313" s="343">
        <f>SUM(J1305:J1312)</f>
        <v>400</v>
      </c>
      <c r="K1313" s="343">
        <f>SUM(K1305:K1312)</f>
        <v>527</v>
      </c>
      <c r="L1313" s="343">
        <f>SUM(L1305:L1312)</f>
        <v>527</v>
      </c>
      <c r="M1313" s="305">
        <f>L1313/K1313*100</f>
        <v>100</v>
      </c>
    </row>
    <row r="1314" spans="1:13" ht="13.5" customHeight="1">
      <c r="A1314" s="335"/>
      <c r="B1314" s="335"/>
      <c r="C1314" s="335"/>
      <c r="D1314" s="336"/>
      <c r="E1314" s="336"/>
      <c r="F1314" s="337"/>
      <c r="G1314" s="338"/>
      <c r="H1314" s="339"/>
      <c r="I1314" s="338"/>
      <c r="J1314" s="344"/>
      <c r="K1314" s="344"/>
      <c r="L1314" s="344"/>
      <c r="M1314" s="345"/>
    </row>
    <row r="1315" spans="1:13" ht="13.5" customHeight="1">
      <c r="A1315" s="335"/>
      <c r="B1315" s="335">
        <v>5</v>
      </c>
      <c r="C1315" s="335">
        <v>1</v>
      </c>
      <c r="D1315" s="336"/>
      <c r="E1315" s="336"/>
      <c r="F1315" s="337"/>
      <c r="G1315" s="342" t="s">
        <v>886</v>
      </c>
      <c r="H1315" s="339"/>
      <c r="I1315" s="339"/>
      <c r="J1315" s="340"/>
      <c r="K1315" s="340"/>
      <c r="L1315" s="340"/>
      <c r="M1315" s="341"/>
    </row>
    <row r="1316" spans="1:13" ht="13.5" customHeight="1">
      <c r="A1316" s="335"/>
      <c r="B1316" s="335"/>
      <c r="C1316" s="335"/>
      <c r="D1316" s="336">
        <v>1</v>
      </c>
      <c r="E1316" s="336"/>
      <c r="F1316" s="337"/>
      <c r="G1316" s="338"/>
      <c r="H1316" s="339" t="s">
        <v>755</v>
      </c>
      <c r="I1316" s="339"/>
      <c r="J1316" s="340"/>
      <c r="K1316" s="340"/>
      <c r="L1316" s="340"/>
      <c r="M1316" s="341"/>
    </row>
    <row r="1317" spans="1:13" ht="13.5" customHeight="1">
      <c r="A1317" s="335"/>
      <c r="B1317" s="335"/>
      <c r="C1317" s="335"/>
      <c r="D1317" s="336"/>
      <c r="E1317" s="336">
        <v>3</v>
      </c>
      <c r="F1317" s="337"/>
      <c r="G1317" s="338"/>
      <c r="H1317" s="339"/>
      <c r="I1317" s="339" t="s">
        <v>1451</v>
      </c>
      <c r="J1317" s="292">
        <v>250</v>
      </c>
      <c r="K1317" s="292">
        <v>433</v>
      </c>
      <c r="L1317" s="340">
        <v>247</v>
      </c>
      <c r="M1317" s="155">
        <f>L1317/K1317*100</f>
        <v>57.04387990762124</v>
      </c>
    </row>
    <row r="1318" spans="1:13" ht="13.5" customHeight="1">
      <c r="A1318" s="335"/>
      <c r="B1318" s="335"/>
      <c r="C1318" s="335"/>
      <c r="D1318" s="336"/>
      <c r="E1318" s="336">
        <v>5</v>
      </c>
      <c r="F1318" s="337"/>
      <c r="G1318" s="338"/>
      <c r="H1318" s="339"/>
      <c r="I1318" s="339" t="s">
        <v>1452</v>
      </c>
      <c r="J1318" s="340">
        <v>100</v>
      </c>
      <c r="K1318" s="340"/>
      <c r="L1318" s="340"/>
      <c r="M1318" s="293"/>
    </row>
    <row r="1319" spans="1:13" ht="13.5" customHeight="1">
      <c r="A1319" s="335"/>
      <c r="B1319" s="335"/>
      <c r="C1319" s="335"/>
      <c r="D1319" s="336"/>
      <c r="E1319" s="336"/>
      <c r="F1319" s="337"/>
      <c r="G1319" s="338"/>
      <c r="H1319" s="339"/>
      <c r="I1319" s="339"/>
      <c r="J1319" s="340"/>
      <c r="K1319" s="340"/>
      <c r="L1319" s="340"/>
      <c r="M1319" s="341"/>
    </row>
    <row r="1320" spans="1:13" ht="13.5" customHeight="1">
      <c r="A1320" s="335"/>
      <c r="B1320" s="335"/>
      <c r="C1320" s="335"/>
      <c r="D1320" s="336"/>
      <c r="E1320" s="336"/>
      <c r="F1320" s="348"/>
      <c r="G1320" s="349"/>
      <c r="H1320" s="350"/>
      <c r="I1320" s="349" t="s">
        <v>79</v>
      </c>
      <c r="J1320" s="343">
        <f>SUM(J1314:J1319)</f>
        <v>350</v>
      </c>
      <c r="K1320" s="343">
        <f>SUM(K1314:K1319)</f>
        <v>433</v>
      </c>
      <c r="L1320" s="343">
        <f>SUM(L1314:L1319)</f>
        <v>247</v>
      </c>
      <c r="M1320" s="305">
        <f>L1320/K1320*100</f>
        <v>57.04387990762124</v>
      </c>
    </row>
    <row r="1321" spans="1:13" ht="15" customHeight="1">
      <c r="A1321" s="335"/>
      <c r="B1321" s="335"/>
      <c r="C1321" s="335"/>
      <c r="D1321" s="336"/>
      <c r="E1321" s="336"/>
      <c r="F1321" s="338"/>
      <c r="G1321" s="338"/>
      <c r="H1321" s="339"/>
      <c r="I1321" s="338"/>
      <c r="J1321" s="344"/>
      <c r="K1321" s="344"/>
      <c r="L1321" s="344"/>
      <c r="M1321" s="345"/>
    </row>
    <row r="1322" spans="1:13" ht="13.5" customHeight="1">
      <c r="A1322" s="335"/>
      <c r="B1322" s="335">
        <v>6</v>
      </c>
      <c r="C1322" s="335">
        <v>1</v>
      </c>
      <c r="D1322" s="336"/>
      <c r="E1322" s="336"/>
      <c r="F1322" s="337"/>
      <c r="G1322" s="342" t="s">
        <v>887</v>
      </c>
      <c r="H1322" s="339"/>
      <c r="I1322" s="339"/>
      <c r="J1322" s="340"/>
      <c r="K1322" s="340"/>
      <c r="L1322" s="340"/>
      <c r="M1322" s="341"/>
    </row>
    <row r="1323" spans="1:13" ht="13.5" customHeight="1">
      <c r="A1323" s="335"/>
      <c r="B1323" s="335"/>
      <c r="C1323" s="335"/>
      <c r="D1323" s="336">
        <v>1</v>
      </c>
      <c r="E1323" s="336"/>
      <c r="F1323" s="337"/>
      <c r="G1323" s="338"/>
      <c r="H1323" s="339" t="s">
        <v>755</v>
      </c>
      <c r="I1323" s="339"/>
      <c r="J1323" s="340"/>
      <c r="K1323" s="340"/>
      <c r="L1323" s="340"/>
      <c r="M1323" s="341"/>
    </row>
    <row r="1324" spans="1:13" ht="13.5" customHeight="1">
      <c r="A1324" s="335"/>
      <c r="B1324" s="335"/>
      <c r="C1324" s="335"/>
      <c r="D1324" s="336"/>
      <c r="E1324" s="336">
        <v>1</v>
      </c>
      <c r="F1324" s="337"/>
      <c r="G1324" s="338"/>
      <c r="H1324" s="339"/>
      <c r="I1324" s="339" t="s">
        <v>1449</v>
      </c>
      <c r="J1324" s="292">
        <v>101</v>
      </c>
      <c r="K1324" s="292"/>
      <c r="L1324" s="340"/>
      <c r="M1324" s="293"/>
    </row>
    <row r="1325" spans="1:13" ht="13.5" customHeight="1">
      <c r="A1325" s="335"/>
      <c r="B1325" s="335"/>
      <c r="C1325" s="335"/>
      <c r="D1325" s="336"/>
      <c r="E1325" s="336">
        <v>2</v>
      </c>
      <c r="F1325" s="337"/>
      <c r="G1325" s="338"/>
      <c r="H1325" s="339"/>
      <c r="I1325" s="339" t="s">
        <v>1450</v>
      </c>
      <c r="J1325" s="292">
        <v>24</v>
      </c>
      <c r="K1325" s="292"/>
      <c r="L1325" s="340"/>
      <c r="M1325" s="293"/>
    </row>
    <row r="1326" spans="1:13" ht="13.5" customHeight="1">
      <c r="A1326" s="335"/>
      <c r="B1326" s="335"/>
      <c r="C1326" s="335"/>
      <c r="D1326" s="336"/>
      <c r="E1326" s="336">
        <v>3</v>
      </c>
      <c r="F1326" s="337"/>
      <c r="G1326" s="338"/>
      <c r="H1326" s="339"/>
      <c r="I1326" s="339" t="s">
        <v>1451</v>
      </c>
      <c r="J1326" s="292">
        <v>575</v>
      </c>
      <c r="K1326" s="292">
        <v>700</v>
      </c>
      <c r="L1326" s="292">
        <v>700</v>
      </c>
      <c r="M1326" s="155">
        <f>L1326/K1326*100</f>
        <v>100</v>
      </c>
    </row>
    <row r="1327" spans="1:13" ht="13.5" customHeight="1">
      <c r="A1327" s="335"/>
      <c r="B1327" s="335"/>
      <c r="C1327" s="335"/>
      <c r="D1327" s="336"/>
      <c r="E1327" s="336"/>
      <c r="F1327" s="337"/>
      <c r="G1327" s="338"/>
      <c r="H1327" s="339"/>
      <c r="I1327" s="339"/>
      <c r="J1327" s="340"/>
      <c r="K1327" s="340"/>
      <c r="L1327" s="340"/>
      <c r="M1327" s="341"/>
    </row>
    <row r="1328" spans="1:13" ht="13.5" customHeight="1">
      <c r="A1328" s="335"/>
      <c r="B1328" s="335"/>
      <c r="C1328" s="335"/>
      <c r="D1328" s="336"/>
      <c r="E1328" s="336"/>
      <c r="F1328" s="348"/>
      <c r="G1328" s="349"/>
      <c r="H1328" s="350"/>
      <c r="I1328" s="349" t="s">
        <v>79</v>
      </c>
      <c r="J1328" s="343">
        <f>SUM(J1321:J1327)</f>
        <v>700</v>
      </c>
      <c r="K1328" s="343">
        <f>SUM(K1321:K1327)</f>
        <v>700</v>
      </c>
      <c r="L1328" s="343">
        <f>SUM(L1321:L1327)</f>
        <v>700</v>
      </c>
      <c r="M1328" s="305">
        <f>L1328/K1328*100</f>
        <v>100</v>
      </c>
    </row>
    <row r="1329" spans="1:13" ht="13.5" customHeight="1">
      <c r="A1329" s="335"/>
      <c r="B1329" s="335"/>
      <c r="C1329" s="335"/>
      <c r="D1329" s="336"/>
      <c r="E1329" s="336"/>
      <c r="F1329" s="338"/>
      <c r="G1329" s="338"/>
      <c r="H1329" s="339"/>
      <c r="I1329" s="338"/>
      <c r="J1329" s="344"/>
      <c r="K1329" s="344"/>
      <c r="L1329" s="344"/>
      <c r="M1329" s="345"/>
    </row>
    <row r="1330" spans="1:13" ht="13.5" customHeight="1">
      <c r="A1330" s="335"/>
      <c r="B1330" s="335">
        <v>7</v>
      </c>
      <c r="C1330" s="335">
        <v>2</v>
      </c>
      <c r="D1330" s="336"/>
      <c r="E1330" s="336"/>
      <c r="F1330" s="337"/>
      <c r="G1330" s="342" t="s">
        <v>888</v>
      </c>
      <c r="H1330" s="339"/>
      <c r="I1330" s="339"/>
      <c r="J1330" s="340"/>
      <c r="K1330" s="340"/>
      <c r="L1330" s="340"/>
      <c r="M1330" s="341"/>
    </row>
    <row r="1331" spans="1:13" ht="13.5" customHeight="1">
      <c r="A1331" s="335"/>
      <c r="B1331" s="335"/>
      <c r="C1331" s="335"/>
      <c r="D1331" s="336">
        <v>1</v>
      </c>
      <c r="E1331" s="336"/>
      <c r="F1331" s="337"/>
      <c r="G1331" s="338"/>
      <c r="H1331" s="339" t="s">
        <v>755</v>
      </c>
      <c r="I1331" s="339"/>
      <c r="J1331" s="340"/>
      <c r="K1331" s="340"/>
      <c r="L1331" s="340"/>
      <c r="M1331" s="341"/>
    </row>
    <row r="1332" spans="1:13" ht="13.5" customHeight="1">
      <c r="A1332" s="335"/>
      <c r="B1332" s="335"/>
      <c r="C1332" s="335"/>
      <c r="D1332" s="336"/>
      <c r="E1332" s="336">
        <v>1</v>
      </c>
      <c r="F1332" s="337"/>
      <c r="G1332" s="338"/>
      <c r="H1332" s="339"/>
      <c r="I1332" s="339" t="s">
        <v>1449</v>
      </c>
      <c r="J1332" s="340">
        <v>200</v>
      </c>
      <c r="K1332" s="340">
        <v>534</v>
      </c>
      <c r="L1332" s="340">
        <v>534</v>
      </c>
      <c r="M1332" s="155">
        <f>L1332/K1332*100</f>
        <v>100</v>
      </c>
    </row>
    <row r="1333" spans="1:13" ht="13.5" customHeight="1">
      <c r="A1333" s="335"/>
      <c r="B1333" s="335"/>
      <c r="C1333" s="335"/>
      <c r="D1333" s="336"/>
      <c r="E1333" s="336">
        <v>2</v>
      </c>
      <c r="F1333" s="337"/>
      <c r="G1333" s="338"/>
      <c r="H1333" s="339"/>
      <c r="I1333" s="339" t="s">
        <v>1450</v>
      </c>
      <c r="J1333" s="340">
        <v>52</v>
      </c>
      <c r="K1333" s="340">
        <v>144</v>
      </c>
      <c r="L1333" s="340">
        <v>69</v>
      </c>
      <c r="M1333" s="155">
        <f>L1333/K1333*100</f>
        <v>47.91666666666667</v>
      </c>
    </row>
    <row r="1334" spans="1:13" ht="13.5" customHeight="1">
      <c r="A1334" s="335"/>
      <c r="B1334" s="335"/>
      <c r="C1334" s="335"/>
      <c r="D1334" s="336"/>
      <c r="E1334" s="336">
        <v>3</v>
      </c>
      <c r="F1334" s="337"/>
      <c r="G1334" s="338"/>
      <c r="H1334" s="339"/>
      <c r="I1334" s="339" t="s">
        <v>1451</v>
      </c>
      <c r="J1334" s="340">
        <v>248</v>
      </c>
      <c r="K1334" s="340">
        <v>1937</v>
      </c>
      <c r="L1334" s="340">
        <v>1605</v>
      </c>
      <c r="M1334" s="155">
        <f>L1334/K1334*100</f>
        <v>82.86009292720702</v>
      </c>
    </row>
    <row r="1335" spans="1:13" ht="13.5" customHeight="1">
      <c r="A1335" s="335"/>
      <c r="B1335" s="335"/>
      <c r="C1335" s="335"/>
      <c r="D1335" s="336"/>
      <c r="E1335" s="336"/>
      <c r="F1335" s="337"/>
      <c r="G1335" s="338"/>
      <c r="H1335" s="339"/>
      <c r="I1335" s="339"/>
      <c r="J1335" s="340"/>
      <c r="K1335" s="340"/>
      <c r="L1335" s="340"/>
      <c r="M1335" s="341"/>
    </row>
    <row r="1336" spans="1:13" ht="13.5" customHeight="1">
      <c r="A1336" s="335"/>
      <c r="B1336" s="335"/>
      <c r="C1336" s="335"/>
      <c r="D1336" s="336"/>
      <c r="E1336" s="336"/>
      <c r="F1336" s="348"/>
      <c r="G1336" s="349"/>
      <c r="H1336" s="350"/>
      <c r="I1336" s="349" t="s">
        <v>79</v>
      </c>
      <c r="J1336" s="343">
        <f>SUM(J1329:J1335)</f>
        <v>500</v>
      </c>
      <c r="K1336" s="343">
        <f>SUM(K1329:K1335)</f>
        <v>2615</v>
      </c>
      <c r="L1336" s="343">
        <f>SUM(L1329:L1335)</f>
        <v>2208</v>
      </c>
      <c r="M1336" s="305">
        <f>L1336/K1336*100</f>
        <v>84.43594646271511</v>
      </c>
    </row>
    <row r="1337" spans="1:13" ht="13.5" customHeight="1">
      <c r="A1337" s="335"/>
      <c r="B1337" s="335"/>
      <c r="C1337" s="335"/>
      <c r="D1337" s="336"/>
      <c r="E1337" s="336"/>
      <c r="F1337" s="338"/>
      <c r="G1337" s="338"/>
      <c r="H1337" s="339"/>
      <c r="I1337" s="338"/>
      <c r="J1337" s="344"/>
      <c r="K1337" s="344"/>
      <c r="L1337" s="344"/>
      <c r="M1337" s="345"/>
    </row>
    <row r="1338" spans="1:13" ht="13.5" customHeight="1">
      <c r="A1338" s="335"/>
      <c r="B1338" s="335">
        <v>8</v>
      </c>
      <c r="C1338" s="335">
        <v>2</v>
      </c>
      <c r="D1338" s="336"/>
      <c r="E1338" s="336"/>
      <c r="F1338" s="337"/>
      <c r="G1338" s="342" t="s">
        <v>889</v>
      </c>
      <c r="H1338" s="339"/>
      <c r="I1338" s="339"/>
      <c r="J1338" s="340"/>
      <c r="K1338" s="340"/>
      <c r="L1338" s="340"/>
      <c r="M1338" s="341"/>
    </row>
    <row r="1339" spans="1:13" ht="13.5" customHeight="1">
      <c r="A1339" s="335"/>
      <c r="B1339" s="335"/>
      <c r="C1339" s="335"/>
      <c r="D1339" s="336">
        <v>1</v>
      </c>
      <c r="E1339" s="336"/>
      <c r="F1339" s="337"/>
      <c r="G1339" s="338"/>
      <c r="H1339" s="339" t="s">
        <v>755</v>
      </c>
      <c r="I1339" s="339"/>
      <c r="J1339" s="340"/>
      <c r="K1339" s="340"/>
      <c r="L1339" s="340"/>
      <c r="M1339" s="341"/>
    </row>
    <row r="1340" spans="1:13" ht="13.5" customHeight="1">
      <c r="A1340" s="335"/>
      <c r="B1340" s="335"/>
      <c r="C1340" s="335"/>
      <c r="D1340" s="336"/>
      <c r="E1340" s="336">
        <v>3</v>
      </c>
      <c r="F1340" s="337"/>
      <c r="G1340" s="338"/>
      <c r="H1340" s="339"/>
      <c r="I1340" s="339" t="s">
        <v>1451</v>
      </c>
      <c r="J1340" s="340">
        <v>150</v>
      </c>
      <c r="K1340" s="340">
        <v>150</v>
      </c>
      <c r="L1340" s="340">
        <v>91</v>
      </c>
      <c r="M1340" s="155">
        <f>L1340/K1340*100</f>
        <v>60.66666666666667</v>
      </c>
    </row>
    <row r="1341" spans="1:13" ht="13.5" customHeight="1">
      <c r="A1341" s="335"/>
      <c r="B1341" s="335"/>
      <c r="C1341" s="335"/>
      <c r="D1341" s="336"/>
      <c r="E1341" s="336">
        <v>5</v>
      </c>
      <c r="F1341" s="337"/>
      <c r="G1341" s="338"/>
      <c r="H1341" s="339"/>
      <c r="I1341" s="339" t="s">
        <v>1452</v>
      </c>
      <c r="J1341" s="340">
        <v>100</v>
      </c>
      <c r="K1341" s="340">
        <v>100</v>
      </c>
      <c r="L1341" s="340">
        <v>100</v>
      </c>
      <c r="M1341" s="155">
        <f>L1341/K1341*100</f>
        <v>100</v>
      </c>
    </row>
    <row r="1342" spans="1:13" ht="13.5" customHeight="1">
      <c r="A1342" s="335"/>
      <c r="B1342" s="335"/>
      <c r="C1342" s="335"/>
      <c r="D1342" s="336"/>
      <c r="E1342" s="336"/>
      <c r="F1342" s="337"/>
      <c r="G1342" s="338"/>
      <c r="H1342" s="339"/>
      <c r="I1342" s="339"/>
      <c r="J1342" s="340"/>
      <c r="K1342" s="340"/>
      <c r="L1342" s="340"/>
      <c r="M1342" s="341"/>
    </row>
    <row r="1343" spans="1:13" ht="13.5" customHeight="1">
      <c r="A1343" s="335"/>
      <c r="B1343" s="335"/>
      <c r="C1343" s="335"/>
      <c r="D1343" s="336"/>
      <c r="E1343" s="336"/>
      <c r="F1343" s="348"/>
      <c r="G1343" s="349"/>
      <c r="H1343" s="350"/>
      <c r="I1343" s="349" t="s">
        <v>79</v>
      </c>
      <c r="J1343" s="343">
        <f>SUM(J1337:J1342)</f>
        <v>250</v>
      </c>
      <c r="K1343" s="343">
        <f>SUM(K1337:K1342)</f>
        <v>250</v>
      </c>
      <c r="L1343" s="343">
        <f>SUM(L1337:L1342)</f>
        <v>191</v>
      </c>
      <c r="M1343" s="305">
        <f>L1343/K1343*100</f>
        <v>76.4</v>
      </c>
    </row>
    <row r="1344" spans="1:13" ht="13.5" customHeight="1">
      <c r="A1344" s="335"/>
      <c r="B1344" s="335"/>
      <c r="C1344" s="335"/>
      <c r="D1344" s="336"/>
      <c r="E1344" s="336"/>
      <c r="F1344" s="338"/>
      <c r="G1344" s="338"/>
      <c r="H1344" s="339"/>
      <c r="I1344" s="338"/>
      <c r="J1344" s="344"/>
      <c r="K1344" s="344"/>
      <c r="L1344" s="344"/>
      <c r="M1344" s="345"/>
    </row>
    <row r="1345" spans="1:13" ht="15" customHeight="1">
      <c r="A1345" s="335"/>
      <c r="B1345" s="335">
        <v>9</v>
      </c>
      <c r="C1345" s="335">
        <v>2</v>
      </c>
      <c r="D1345" s="336"/>
      <c r="E1345" s="336"/>
      <c r="F1345" s="337"/>
      <c r="G1345" s="342" t="s">
        <v>890</v>
      </c>
      <c r="H1345" s="339"/>
      <c r="I1345" s="339"/>
      <c r="J1345" s="340"/>
      <c r="K1345" s="340"/>
      <c r="L1345" s="340"/>
      <c r="M1345" s="341"/>
    </row>
    <row r="1346" spans="1:13" ht="15" customHeight="1">
      <c r="A1346" s="335"/>
      <c r="B1346" s="335"/>
      <c r="C1346" s="335"/>
      <c r="D1346" s="336">
        <v>1</v>
      </c>
      <c r="E1346" s="336"/>
      <c r="F1346" s="337"/>
      <c r="G1346" s="338"/>
      <c r="H1346" s="339" t="s">
        <v>755</v>
      </c>
      <c r="I1346" s="339"/>
      <c r="J1346" s="340"/>
      <c r="K1346" s="340"/>
      <c r="L1346" s="340"/>
      <c r="M1346" s="341"/>
    </row>
    <row r="1347" spans="1:13" ht="13.5" customHeight="1">
      <c r="A1347" s="335"/>
      <c r="B1347" s="335"/>
      <c r="C1347" s="335"/>
      <c r="D1347" s="336"/>
      <c r="E1347" s="336">
        <v>5</v>
      </c>
      <c r="F1347" s="337"/>
      <c r="G1347" s="338"/>
      <c r="H1347" s="339"/>
      <c r="I1347" s="339" t="s">
        <v>1452</v>
      </c>
      <c r="J1347" s="340">
        <v>2190</v>
      </c>
      <c r="K1347" s="340">
        <v>2991</v>
      </c>
      <c r="L1347" s="340">
        <v>2509</v>
      </c>
      <c r="M1347" s="155">
        <f>L1347/K1347*100</f>
        <v>83.88498829822801</v>
      </c>
    </row>
    <row r="1348" spans="1:13" ht="13.5" customHeight="1">
      <c r="A1348" s="335"/>
      <c r="B1348" s="335"/>
      <c r="C1348" s="335"/>
      <c r="D1348" s="336"/>
      <c r="E1348" s="336"/>
      <c r="F1348" s="337"/>
      <c r="G1348" s="338"/>
      <c r="H1348" s="339"/>
      <c r="I1348" s="339"/>
      <c r="J1348" s="340"/>
      <c r="K1348" s="340"/>
      <c r="L1348" s="340"/>
      <c r="M1348" s="341"/>
    </row>
    <row r="1349" spans="1:13" ht="13.5" customHeight="1">
      <c r="A1349" s="335"/>
      <c r="B1349" s="335"/>
      <c r="C1349" s="335"/>
      <c r="D1349" s="336"/>
      <c r="E1349" s="336"/>
      <c r="F1349" s="348"/>
      <c r="G1349" s="349"/>
      <c r="H1349" s="350"/>
      <c r="I1349" s="349" t="s">
        <v>79</v>
      </c>
      <c r="J1349" s="343">
        <f>SUM(J1344:J1348)</f>
        <v>2190</v>
      </c>
      <c r="K1349" s="343">
        <f>SUM(K1344:K1348)</f>
        <v>2991</v>
      </c>
      <c r="L1349" s="343">
        <f>SUM(L1344:L1348)</f>
        <v>2509</v>
      </c>
      <c r="M1349" s="305">
        <f>L1349/K1349*100</f>
        <v>83.88498829822801</v>
      </c>
    </row>
    <row r="1350" spans="1:13" ht="12" customHeight="1">
      <c r="A1350" s="335"/>
      <c r="B1350" s="335"/>
      <c r="C1350" s="335"/>
      <c r="D1350" s="336"/>
      <c r="E1350" s="336"/>
      <c r="F1350" s="338"/>
      <c r="G1350" s="338"/>
      <c r="H1350" s="339"/>
      <c r="I1350" s="338"/>
      <c r="J1350" s="344"/>
      <c r="K1350" s="344"/>
      <c r="L1350" s="344"/>
      <c r="M1350" s="345"/>
    </row>
    <row r="1351" spans="1:13" ht="12" customHeight="1">
      <c r="A1351" s="335"/>
      <c r="B1351" s="335">
        <v>10</v>
      </c>
      <c r="C1351" s="335">
        <v>1</v>
      </c>
      <c r="D1351" s="336"/>
      <c r="E1351" s="336"/>
      <c r="F1351" s="337"/>
      <c r="G1351" s="342" t="s">
        <v>891</v>
      </c>
      <c r="H1351" s="339"/>
      <c r="I1351" s="339"/>
      <c r="J1351" s="340"/>
      <c r="K1351" s="340"/>
      <c r="L1351" s="340"/>
      <c r="M1351" s="341"/>
    </row>
    <row r="1352" spans="1:13" ht="12" customHeight="1">
      <c r="A1352" s="335"/>
      <c r="B1352" s="335"/>
      <c r="C1352" s="335"/>
      <c r="D1352" s="336">
        <v>1</v>
      </c>
      <c r="E1352" s="336"/>
      <c r="F1352" s="337"/>
      <c r="G1352" s="338"/>
      <c r="H1352" s="339" t="s">
        <v>755</v>
      </c>
      <c r="I1352" s="339"/>
      <c r="J1352" s="340"/>
      <c r="K1352" s="340"/>
      <c r="L1352" s="340"/>
      <c r="M1352" s="341"/>
    </row>
    <row r="1353" spans="1:13" ht="12" customHeight="1">
      <c r="A1353" s="335"/>
      <c r="B1353" s="335"/>
      <c r="C1353" s="335"/>
      <c r="D1353" s="336"/>
      <c r="E1353" s="336">
        <v>1</v>
      </c>
      <c r="F1353" s="337"/>
      <c r="G1353" s="338"/>
      <c r="H1353" s="339"/>
      <c r="I1353" s="339" t="s">
        <v>1449</v>
      </c>
      <c r="J1353" s="340">
        <v>230</v>
      </c>
      <c r="K1353" s="340">
        <v>230</v>
      </c>
      <c r="L1353" s="340"/>
      <c r="M1353" s="155"/>
    </row>
    <row r="1354" spans="1:13" ht="12" customHeight="1">
      <c r="A1354" s="335"/>
      <c r="B1354" s="335"/>
      <c r="C1354" s="335"/>
      <c r="D1354" s="336"/>
      <c r="E1354" s="336">
        <v>2</v>
      </c>
      <c r="F1354" s="337"/>
      <c r="G1354" s="338"/>
      <c r="H1354" s="339"/>
      <c r="I1354" s="339" t="s">
        <v>1450</v>
      </c>
      <c r="J1354" s="340">
        <v>70</v>
      </c>
      <c r="K1354" s="340">
        <v>70</v>
      </c>
      <c r="L1354" s="340"/>
      <c r="M1354" s="155"/>
    </row>
    <row r="1355" spans="1:13" ht="12" customHeight="1">
      <c r="A1355" s="335"/>
      <c r="B1355" s="335"/>
      <c r="C1355" s="335"/>
      <c r="D1355" s="336"/>
      <c r="E1355" s="336">
        <v>3</v>
      </c>
      <c r="F1355" s="337"/>
      <c r="G1355" s="338"/>
      <c r="H1355" s="339"/>
      <c r="I1355" s="339" t="s">
        <v>1451</v>
      </c>
      <c r="J1355" s="340">
        <v>700</v>
      </c>
      <c r="K1355" s="340">
        <v>400</v>
      </c>
      <c r="L1355" s="340"/>
      <c r="M1355" s="155"/>
    </row>
    <row r="1356" spans="1:13" ht="12" customHeight="1">
      <c r="A1356" s="335"/>
      <c r="B1356" s="335"/>
      <c r="C1356" s="335"/>
      <c r="D1356" s="336"/>
      <c r="E1356" s="336"/>
      <c r="F1356" s="337"/>
      <c r="G1356" s="338"/>
      <c r="H1356" s="339"/>
      <c r="I1356" s="339"/>
      <c r="J1356" s="340"/>
      <c r="K1356" s="340"/>
      <c r="L1356" s="340"/>
      <c r="M1356" s="341"/>
    </row>
    <row r="1357" spans="1:13" ht="12" customHeight="1">
      <c r="A1357" s="335"/>
      <c r="B1357" s="335"/>
      <c r="C1357" s="335"/>
      <c r="D1357" s="336"/>
      <c r="E1357" s="336"/>
      <c r="F1357" s="348"/>
      <c r="G1357" s="349"/>
      <c r="H1357" s="350"/>
      <c r="I1357" s="349" t="s">
        <v>79</v>
      </c>
      <c r="J1357" s="343">
        <f>SUM(J1350:J1356)</f>
        <v>1000</v>
      </c>
      <c r="K1357" s="343">
        <f>SUM(K1350:K1356)</f>
        <v>700</v>
      </c>
      <c r="L1357" s="343">
        <f>SUM(L1350:L1356)</f>
        <v>0</v>
      </c>
      <c r="M1357" s="305"/>
    </row>
    <row r="1358" spans="1:13" ht="12.75" customHeight="1">
      <c r="A1358" s="335"/>
      <c r="B1358" s="335"/>
      <c r="C1358" s="335"/>
      <c r="D1358" s="336"/>
      <c r="E1358" s="336"/>
      <c r="F1358" s="338"/>
      <c r="G1358" s="338"/>
      <c r="H1358" s="339"/>
      <c r="I1358" s="338"/>
      <c r="J1358" s="344"/>
      <c r="K1358" s="344"/>
      <c r="L1358" s="344"/>
      <c r="M1358" s="345"/>
    </row>
    <row r="1359" spans="1:13" ht="12.75" customHeight="1">
      <c r="A1359" s="335"/>
      <c r="B1359" s="335">
        <v>11</v>
      </c>
      <c r="C1359" s="335">
        <v>1</v>
      </c>
      <c r="D1359" s="336"/>
      <c r="E1359" s="336"/>
      <c r="F1359" s="337"/>
      <c r="G1359" s="342" t="s">
        <v>892</v>
      </c>
      <c r="H1359" s="339"/>
      <c r="I1359" s="339"/>
      <c r="J1359" s="340"/>
      <c r="K1359" s="340"/>
      <c r="L1359" s="340"/>
      <c r="M1359" s="341"/>
    </row>
    <row r="1360" spans="1:13" ht="12.75" customHeight="1">
      <c r="A1360" s="335"/>
      <c r="B1360" s="335"/>
      <c r="C1360" s="335"/>
      <c r="D1360" s="336">
        <v>1</v>
      </c>
      <c r="E1360" s="336"/>
      <c r="F1360" s="337"/>
      <c r="G1360" s="338"/>
      <c r="H1360" s="339" t="s">
        <v>755</v>
      </c>
      <c r="I1360" s="339"/>
      <c r="J1360" s="340"/>
      <c r="K1360" s="340"/>
      <c r="L1360" s="340"/>
      <c r="M1360" s="341"/>
    </row>
    <row r="1361" spans="1:13" ht="12.75" customHeight="1">
      <c r="A1361" s="335"/>
      <c r="B1361" s="335"/>
      <c r="C1361" s="335"/>
      <c r="D1361" s="336"/>
      <c r="E1361" s="336">
        <v>3</v>
      </c>
      <c r="F1361" s="337"/>
      <c r="G1361" s="338"/>
      <c r="H1361" s="339"/>
      <c r="I1361" s="339" t="s">
        <v>1451</v>
      </c>
      <c r="J1361" s="340">
        <v>150</v>
      </c>
      <c r="K1361" s="340">
        <v>248</v>
      </c>
      <c r="L1361" s="340">
        <v>230</v>
      </c>
      <c r="M1361" s="155">
        <f>L1361/K1361*100</f>
        <v>92.74193548387096</v>
      </c>
    </row>
    <row r="1362" spans="1:13" ht="12.75" customHeight="1">
      <c r="A1362" s="335"/>
      <c r="B1362" s="335"/>
      <c r="C1362" s="335"/>
      <c r="D1362" s="336"/>
      <c r="E1362" s="336">
        <v>5</v>
      </c>
      <c r="F1362" s="337"/>
      <c r="G1362" s="338"/>
      <c r="H1362" s="339"/>
      <c r="I1362" s="339" t="s">
        <v>1452</v>
      </c>
      <c r="J1362" s="340">
        <v>150</v>
      </c>
      <c r="K1362" s="340"/>
      <c r="L1362" s="340"/>
      <c r="M1362" s="293"/>
    </row>
    <row r="1363" spans="1:13" ht="12.75" customHeight="1">
      <c r="A1363" s="335"/>
      <c r="B1363" s="335"/>
      <c r="C1363" s="335"/>
      <c r="D1363" s="336"/>
      <c r="E1363" s="336"/>
      <c r="F1363" s="337"/>
      <c r="G1363" s="338"/>
      <c r="H1363" s="339"/>
      <c r="I1363" s="339"/>
      <c r="J1363" s="340"/>
      <c r="K1363" s="340"/>
      <c r="L1363" s="340"/>
      <c r="M1363" s="341"/>
    </row>
    <row r="1364" spans="1:13" ht="12.75" customHeight="1">
      <c r="A1364" s="335"/>
      <c r="B1364" s="335"/>
      <c r="C1364" s="335"/>
      <c r="D1364" s="336"/>
      <c r="E1364" s="336"/>
      <c r="F1364" s="348"/>
      <c r="G1364" s="349"/>
      <c r="H1364" s="350"/>
      <c r="I1364" s="349" t="s">
        <v>79</v>
      </c>
      <c r="J1364" s="343">
        <f>SUM(J1358:J1363)</f>
        <v>300</v>
      </c>
      <c r="K1364" s="343">
        <f>SUM(K1358:K1363)</f>
        <v>248</v>
      </c>
      <c r="L1364" s="343">
        <f>SUM(L1358:L1363)</f>
        <v>230</v>
      </c>
      <c r="M1364" s="305">
        <f>L1364/K1364*100</f>
        <v>92.74193548387096</v>
      </c>
    </row>
    <row r="1365" spans="1:13" ht="15" customHeight="1">
      <c r="A1365" s="335"/>
      <c r="B1365" s="335"/>
      <c r="C1365" s="335"/>
      <c r="D1365" s="336"/>
      <c r="E1365" s="336"/>
      <c r="F1365" s="338"/>
      <c r="G1365" s="338"/>
      <c r="H1365" s="339"/>
      <c r="I1365" s="338"/>
      <c r="J1365" s="344"/>
      <c r="K1365" s="344"/>
      <c r="L1365" s="344"/>
      <c r="M1365" s="345"/>
    </row>
    <row r="1366" spans="1:13" ht="12.75" customHeight="1">
      <c r="A1366" s="335"/>
      <c r="B1366" s="335">
        <v>12</v>
      </c>
      <c r="C1366" s="335">
        <v>2</v>
      </c>
      <c r="D1366" s="336"/>
      <c r="E1366" s="336"/>
      <c r="F1366" s="337"/>
      <c r="G1366" s="342" t="s">
        <v>893</v>
      </c>
      <c r="H1366" s="339"/>
      <c r="I1366" s="339"/>
      <c r="J1366" s="340"/>
      <c r="K1366" s="340"/>
      <c r="L1366" s="340"/>
      <c r="M1366" s="341"/>
    </row>
    <row r="1367" spans="1:13" ht="12.75" customHeight="1">
      <c r="A1367" s="335"/>
      <c r="B1367" s="335"/>
      <c r="C1367" s="335"/>
      <c r="D1367" s="336">
        <v>1</v>
      </c>
      <c r="E1367" s="336"/>
      <c r="F1367" s="337"/>
      <c r="G1367" s="338"/>
      <c r="H1367" s="339" t="s">
        <v>755</v>
      </c>
      <c r="I1367" s="339"/>
      <c r="J1367" s="340"/>
      <c r="K1367" s="340"/>
      <c r="L1367" s="340"/>
      <c r="M1367" s="341"/>
    </row>
    <row r="1368" spans="1:13" ht="12.75" customHeight="1">
      <c r="A1368" s="335"/>
      <c r="B1368" s="335"/>
      <c r="C1368" s="335"/>
      <c r="D1368" s="336"/>
      <c r="E1368" s="336">
        <v>3</v>
      </c>
      <c r="F1368" s="337"/>
      <c r="G1368" s="338"/>
      <c r="H1368" s="339"/>
      <c r="I1368" s="339" t="s">
        <v>1451</v>
      </c>
      <c r="J1368" s="340">
        <v>300</v>
      </c>
      <c r="K1368" s="340">
        <v>500</v>
      </c>
      <c r="L1368" s="340">
        <v>500</v>
      </c>
      <c r="M1368" s="155">
        <f>L1368/K1368*100</f>
        <v>100</v>
      </c>
    </row>
    <row r="1369" spans="1:13" ht="12.75" customHeight="1">
      <c r="A1369" s="335"/>
      <c r="B1369" s="335"/>
      <c r="C1369" s="335"/>
      <c r="D1369" s="336"/>
      <c r="E1369" s="336"/>
      <c r="F1369" s="337"/>
      <c r="G1369" s="338"/>
      <c r="H1369" s="339"/>
      <c r="I1369" s="339"/>
      <c r="J1369" s="340"/>
      <c r="K1369" s="340"/>
      <c r="L1369" s="340"/>
      <c r="M1369" s="341"/>
    </row>
    <row r="1370" spans="1:13" ht="12.75" customHeight="1">
      <c r="A1370" s="335"/>
      <c r="B1370" s="335"/>
      <c r="C1370" s="335"/>
      <c r="D1370" s="336"/>
      <c r="E1370" s="336"/>
      <c r="F1370" s="348"/>
      <c r="G1370" s="349"/>
      <c r="H1370" s="350"/>
      <c r="I1370" s="349" t="s">
        <v>79</v>
      </c>
      <c r="J1370" s="343">
        <f>SUM(J1365:J1369)</f>
        <v>300</v>
      </c>
      <c r="K1370" s="343">
        <f>SUM(K1365:K1369)</f>
        <v>500</v>
      </c>
      <c r="L1370" s="343">
        <f>SUM(L1365:L1369)</f>
        <v>500</v>
      </c>
      <c r="M1370" s="305">
        <f>L1370/K1370*100</f>
        <v>100</v>
      </c>
    </row>
    <row r="1371" spans="1:13" ht="12.75" customHeight="1">
      <c r="A1371" s="335"/>
      <c r="B1371" s="335"/>
      <c r="C1371" s="335"/>
      <c r="D1371" s="336"/>
      <c r="E1371" s="336"/>
      <c r="F1371" s="338"/>
      <c r="G1371" s="338"/>
      <c r="H1371" s="339"/>
      <c r="I1371" s="338"/>
      <c r="J1371" s="344"/>
      <c r="K1371" s="344"/>
      <c r="L1371" s="344"/>
      <c r="M1371" s="345"/>
    </row>
    <row r="1372" spans="1:13" ht="12.75" customHeight="1">
      <c r="A1372" s="335"/>
      <c r="B1372" s="335">
        <v>13</v>
      </c>
      <c r="C1372" s="335">
        <v>2</v>
      </c>
      <c r="D1372" s="336"/>
      <c r="E1372" s="336"/>
      <c r="F1372" s="337"/>
      <c r="G1372" s="342" t="s">
        <v>894</v>
      </c>
      <c r="H1372" s="339"/>
      <c r="I1372" s="339"/>
      <c r="J1372" s="340"/>
      <c r="K1372" s="340"/>
      <c r="L1372" s="340"/>
      <c r="M1372" s="341"/>
    </row>
    <row r="1373" spans="1:13" ht="12.75" customHeight="1">
      <c r="A1373" s="335"/>
      <c r="B1373" s="335"/>
      <c r="C1373" s="335"/>
      <c r="D1373" s="336">
        <v>1</v>
      </c>
      <c r="E1373" s="336"/>
      <c r="F1373" s="337"/>
      <c r="G1373" s="338"/>
      <c r="H1373" s="339" t="s">
        <v>755</v>
      </c>
      <c r="I1373" s="339"/>
      <c r="J1373" s="340"/>
      <c r="K1373" s="340"/>
      <c r="L1373" s="340"/>
      <c r="M1373" s="341"/>
    </row>
    <row r="1374" spans="1:13" ht="12.75" customHeight="1">
      <c r="A1374" s="335"/>
      <c r="B1374" s="335"/>
      <c r="C1374" s="335"/>
      <c r="D1374" s="336"/>
      <c r="E1374" s="336">
        <v>3</v>
      </c>
      <c r="F1374" s="337"/>
      <c r="G1374" s="338"/>
      <c r="H1374" s="339"/>
      <c r="I1374" s="339" t="s">
        <v>1451</v>
      </c>
      <c r="J1374" s="340">
        <v>200</v>
      </c>
      <c r="K1374" s="340">
        <v>36</v>
      </c>
      <c r="L1374" s="340">
        <v>29</v>
      </c>
      <c r="M1374" s="155">
        <f>L1374/K1374*100</f>
        <v>80.55555555555556</v>
      </c>
    </row>
    <row r="1375" spans="1:13" ht="12.75" customHeight="1">
      <c r="A1375" s="335"/>
      <c r="B1375" s="335"/>
      <c r="C1375" s="335"/>
      <c r="D1375" s="336"/>
      <c r="E1375" s="336"/>
      <c r="F1375" s="337"/>
      <c r="G1375" s="338"/>
      <c r="H1375" s="339"/>
      <c r="I1375" s="339"/>
      <c r="J1375" s="340"/>
      <c r="K1375" s="340"/>
      <c r="L1375" s="340"/>
      <c r="M1375" s="341"/>
    </row>
    <row r="1376" spans="1:13" ht="12.75" customHeight="1">
      <c r="A1376" s="335"/>
      <c r="B1376" s="335"/>
      <c r="C1376" s="335"/>
      <c r="D1376" s="336"/>
      <c r="E1376" s="336"/>
      <c r="F1376" s="348"/>
      <c r="G1376" s="349"/>
      <c r="H1376" s="350"/>
      <c r="I1376" s="349" t="s">
        <v>79</v>
      </c>
      <c r="J1376" s="343">
        <f>SUM(J1371:J1375)</f>
        <v>200</v>
      </c>
      <c r="K1376" s="343">
        <f>SUM(K1371:K1375)</f>
        <v>36</v>
      </c>
      <c r="L1376" s="343">
        <f>SUM(L1371:L1375)</f>
        <v>29</v>
      </c>
      <c r="M1376" s="305">
        <f>L1376/K1376*100</f>
        <v>80.55555555555556</v>
      </c>
    </row>
    <row r="1377" spans="1:13" ht="12.75" customHeight="1">
      <c r="A1377" s="335"/>
      <c r="B1377" s="335"/>
      <c r="C1377" s="335"/>
      <c r="D1377" s="336"/>
      <c r="E1377" s="336"/>
      <c r="F1377" s="338"/>
      <c r="G1377" s="338"/>
      <c r="H1377" s="339"/>
      <c r="I1377" s="338"/>
      <c r="J1377" s="344"/>
      <c r="K1377" s="344"/>
      <c r="L1377" s="344"/>
      <c r="M1377" s="345"/>
    </row>
    <row r="1378" spans="1:13" ht="12.75" customHeight="1">
      <c r="A1378" s="335"/>
      <c r="B1378" s="335">
        <v>14</v>
      </c>
      <c r="C1378" s="335">
        <v>2</v>
      </c>
      <c r="D1378" s="336"/>
      <c r="E1378" s="336"/>
      <c r="F1378" s="337"/>
      <c r="G1378" s="342" t="s">
        <v>895</v>
      </c>
      <c r="H1378" s="339"/>
      <c r="I1378" s="339"/>
      <c r="J1378" s="340"/>
      <c r="K1378" s="340"/>
      <c r="L1378" s="340"/>
      <c r="M1378" s="341"/>
    </row>
    <row r="1379" spans="1:13" ht="12.75" customHeight="1">
      <c r="A1379" s="335"/>
      <c r="B1379" s="335"/>
      <c r="C1379" s="335"/>
      <c r="D1379" s="336">
        <v>1</v>
      </c>
      <c r="E1379" s="336"/>
      <c r="F1379" s="337"/>
      <c r="G1379" s="338"/>
      <c r="H1379" s="339" t="s">
        <v>755</v>
      </c>
      <c r="I1379" s="339"/>
      <c r="J1379" s="340"/>
      <c r="K1379" s="340"/>
      <c r="L1379" s="340"/>
      <c r="M1379" s="341"/>
    </row>
    <row r="1380" spans="1:13" ht="12.75" customHeight="1">
      <c r="A1380" s="335"/>
      <c r="B1380" s="335"/>
      <c r="C1380" s="335"/>
      <c r="D1380" s="336"/>
      <c r="E1380" s="336">
        <v>3</v>
      </c>
      <c r="F1380" s="337"/>
      <c r="G1380" s="338"/>
      <c r="H1380" s="339"/>
      <c r="I1380" s="339" t="s">
        <v>1451</v>
      </c>
      <c r="J1380" s="340"/>
      <c r="K1380" s="340">
        <v>1000</v>
      </c>
      <c r="L1380" s="340">
        <v>506</v>
      </c>
      <c r="M1380" s="155">
        <f>L1380/K1380*100</f>
        <v>50.6</v>
      </c>
    </row>
    <row r="1381" spans="1:13" ht="12.75" customHeight="1">
      <c r="A1381" s="335"/>
      <c r="B1381" s="335"/>
      <c r="C1381" s="335"/>
      <c r="D1381" s="336"/>
      <c r="E1381" s="336"/>
      <c r="F1381" s="337"/>
      <c r="G1381" s="338"/>
      <c r="H1381" s="339"/>
      <c r="I1381" s="339"/>
      <c r="J1381" s="340"/>
      <c r="K1381" s="340"/>
      <c r="L1381" s="340"/>
      <c r="M1381" s="341"/>
    </row>
    <row r="1382" spans="1:13" ht="12.75" customHeight="1">
      <c r="A1382" s="335"/>
      <c r="B1382" s="335"/>
      <c r="C1382" s="335"/>
      <c r="D1382" s="336"/>
      <c r="E1382" s="336"/>
      <c r="F1382" s="348"/>
      <c r="G1382" s="349"/>
      <c r="H1382" s="350"/>
      <c r="I1382" s="349" t="s">
        <v>79</v>
      </c>
      <c r="J1382" s="343">
        <f>SUM(J1377:J1381)</f>
        <v>0</v>
      </c>
      <c r="K1382" s="343">
        <f>SUM(K1377:K1381)</f>
        <v>1000</v>
      </c>
      <c r="L1382" s="343">
        <f>SUM(L1377:L1381)</f>
        <v>506</v>
      </c>
      <c r="M1382" s="305">
        <f>L1382/K1382*100</f>
        <v>50.6</v>
      </c>
    </row>
    <row r="1383" spans="1:13" ht="12.75" customHeight="1">
      <c r="A1383" s="335"/>
      <c r="B1383" s="335"/>
      <c r="C1383" s="335"/>
      <c r="D1383" s="336"/>
      <c r="E1383" s="336"/>
      <c r="F1383" s="338"/>
      <c r="G1383" s="338"/>
      <c r="H1383" s="339"/>
      <c r="I1383" s="338"/>
      <c r="J1383" s="344"/>
      <c r="K1383" s="344"/>
      <c r="L1383" s="344"/>
      <c r="M1383" s="345"/>
    </row>
    <row r="1384" spans="1:13" ht="12.75" customHeight="1">
      <c r="A1384" s="361"/>
      <c r="B1384" s="361"/>
      <c r="C1384" s="361"/>
      <c r="D1384" s="362"/>
      <c r="E1384" s="362"/>
      <c r="F1384" s="354"/>
      <c r="G1384" s="353"/>
      <c r="H1384" s="354"/>
      <c r="I1384" s="353" t="s">
        <v>76</v>
      </c>
      <c r="J1384" s="346">
        <f>SUM(J1284:J1383)/2</f>
        <v>9990</v>
      </c>
      <c r="K1384" s="346">
        <f>SUM(K1284:K1383)/2</f>
        <v>12537</v>
      </c>
      <c r="L1384" s="346">
        <f>SUM(L1284:L1383)/2</f>
        <v>10132</v>
      </c>
      <c r="M1384" s="165">
        <f>L1384/K1384*100</f>
        <v>80.81678232432002</v>
      </c>
    </row>
    <row r="1385" spans="1:13" ht="12.75" customHeight="1">
      <c r="A1385" s="335"/>
      <c r="B1385" s="335"/>
      <c r="C1385" s="335"/>
      <c r="D1385" s="336"/>
      <c r="E1385" s="336"/>
      <c r="F1385" s="338"/>
      <c r="G1385" s="338"/>
      <c r="H1385" s="339"/>
      <c r="I1385" s="338"/>
      <c r="J1385" s="344"/>
      <c r="K1385" s="344"/>
      <c r="L1385" s="344"/>
      <c r="M1385" s="345"/>
    </row>
    <row r="1386" spans="1:13" ht="12.75" customHeight="1">
      <c r="A1386" s="361">
        <v>17</v>
      </c>
      <c r="B1386" s="361"/>
      <c r="C1386" s="361">
        <v>2</v>
      </c>
      <c r="D1386" s="362"/>
      <c r="E1386" s="362"/>
      <c r="F1386" s="363" t="s">
        <v>896</v>
      </c>
      <c r="G1386" s="363"/>
      <c r="H1386" s="364"/>
      <c r="I1386" s="339"/>
      <c r="J1386" s="340"/>
      <c r="K1386" s="340"/>
      <c r="L1386" s="340"/>
      <c r="M1386" s="341"/>
    </row>
    <row r="1387" spans="1:13" ht="12.75" customHeight="1">
      <c r="A1387" s="361"/>
      <c r="B1387" s="361"/>
      <c r="C1387" s="361"/>
      <c r="D1387" s="362">
        <v>1</v>
      </c>
      <c r="E1387" s="362"/>
      <c r="F1387" s="364"/>
      <c r="G1387" s="363"/>
      <c r="H1387" s="339" t="s">
        <v>755</v>
      </c>
      <c r="I1387" s="364"/>
      <c r="J1387" s="340"/>
      <c r="K1387" s="340"/>
      <c r="L1387" s="340"/>
      <c r="M1387" s="341"/>
    </row>
    <row r="1388" spans="1:13" ht="12.75" customHeight="1">
      <c r="A1388" s="361"/>
      <c r="B1388" s="361"/>
      <c r="C1388" s="361"/>
      <c r="D1388" s="362"/>
      <c r="E1388" s="362">
        <v>1</v>
      </c>
      <c r="F1388" s="364"/>
      <c r="G1388" s="363"/>
      <c r="H1388" s="339"/>
      <c r="I1388" s="339" t="s">
        <v>1449</v>
      </c>
      <c r="J1388" s="340">
        <v>2188</v>
      </c>
      <c r="K1388" s="340">
        <v>2188</v>
      </c>
      <c r="L1388" s="340">
        <v>2187</v>
      </c>
      <c r="M1388" s="155">
        <f>L1388/K1388*100</f>
        <v>99.9542961608775</v>
      </c>
    </row>
    <row r="1389" spans="1:13" ht="12.75" customHeight="1">
      <c r="A1389" s="361"/>
      <c r="B1389" s="361"/>
      <c r="C1389" s="361"/>
      <c r="D1389" s="362"/>
      <c r="E1389" s="362">
        <v>2</v>
      </c>
      <c r="F1389" s="364"/>
      <c r="G1389" s="363"/>
      <c r="H1389" s="339"/>
      <c r="I1389" s="339" t="s">
        <v>1450</v>
      </c>
      <c r="J1389" s="340">
        <v>291</v>
      </c>
      <c r="K1389" s="340">
        <v>286</v>
      </c>
      <c r="L1389" s="340">
        <v>241</v>
      </c>
      <c r="M1389" s="155">
        <f>L1389/K1389*100</f>
        <v>84.26573426573427</v>
      </c>
    </row>
    <row r="1390" spans="1:13" ht="12.75" customHeight="1">
      <c r="A1390" s="361"/>
      <c r="B1390" s="361"/>
      <c r="C1390" s="361"/>
      <c r="D1390" s="362"/>
      <c r="E1390" s="362">
        <v>3</v>
      </c>
      <c r="F1390" s="364"/>
      <c r="G1390" s="363"/>
      <c r="H1390" s="364"/>
      <c r="I1390" s="364" t="s">
        <v>1451</v>
      </c>
      <c r="J1390" s="340">
        <v>500</v>
      </c>
      <c r="K1390" s="340">
        <v>505</v>
      </c>
      <c r="L1390" s="340">
        <v>501</v>
      </c>
      <c r="M1390" s="155">
        <f>L1390/K1390*100</f>
        <v>99.20792079207921</v>
      </c>
    </row>
    <row r="1391" spans="1:13" ht="12.75" customHeight="1">
      <c r="A1391" s="361"/>
      <c r="B1391" s="361"/>
      <c r="C1391" s="361"/>
      <c r="D1391" s="362"/>
      <c r="E1391" s="362"/>
      <c r="F1391" s="364"/>
      <c r="G1391" s="363"/>
      <c r="H1391" s="364"/>
      <c r="I1391" s="364"/>
      <c r="J1391" s="340"/>
      <c r="K1391" s="340"/>
      <c r="L1391" s="340"/>
      <c r="M1391" s="341"/>
    </row>
    <row r="1392" spans="1:13" ht="12.75" customHeight="1">
      <c r="A1392" s="361"/>
      <c r="B1392" s="361"/>
      <c r="C1392" s="361"/>
      <c r="D1392" s="362"/>
      <c r="E1392" s="362"/>
      <c r="F1392" s="354"/>
      <c r="G1392" s="353"/>
      <c r="H1392" s="354"/>
      <c r="I1392" s="353" t="s">
        <v>76</v>
      </c>
      <c r="J1392" s="346">
        <f>SUM(J1385:J1391)</f>
        <v>2979</v>
      </c>
      <c r="K1392" s="346">
        <f>SUM(K1385:K1391)</f>
        <v>2979</v>
      </c>
      <c r="L1392" s="346">
        <f>SUM(L1385:L1391)</f>
        <v>2929</v>
      </c>
      <c r="M1392" s="165">
        <f>L1392/K1392*100</f>
        <v>98.32158442430345</v>
      </c>
    </row>
    <row r="1393" spans="1:13" ht="12.75" customHeight="1">
      <c r="A1393" s="361"/>
      <c r="B1393" s="361"/>
      <c r="C1393" s="361"/>
      <c r="D1393" s="362"/>
      <c r="E1393" s="362"/>
      <c r="F1393" s="339"/>
      <c r="G1393" s="338"/>
      <c r="H1393" s="339"/>
      <c r="I1393" s="339"/>
      <c r="J1393" s="297"/>
      <c r="K1393" s="297"/>
      <c r="L1393" s="297"/>
      <c r="M1393" s="293"/>
    </row>
    <row r="1394" spans="1:13" ht="12.75" customHeight="1">
      <c r="A1394" s="361">
        <v>18</v>
      </c>
      <c r="B1394" s="361"/>
      <c r="C1394" s="361">
        <v>1</v>
      </c>
      <c r="D1394" s="362"/>
      <c r="E1394" s="362"/>
      <c r="F1394" s="363" t="s">
        <v>897</v>
      </c>
      <c r="G1394" s="363"/>
      <c r="H1394" s="364"/>
      <c r="I1394" s="339"/>
      <c r="J1394" s="340"/>
      <c r="K1394" s="340"/>
      <c r="L1394" s="340"/>
      <c r="M1394" s="341"/>
    </row>
    <row r="1395" spans="1:13" ht="12.75" customHeight="1">
      <c r="A1395" s="361"/>
      <c r="B1395" s="361"/>
      <c r="C1395" s="361"/>
      <c r="D1395" s="362">
        <v>1</v>
      </c>
      <c r="E1395" s="362"/>
      <c r="F1395" s="364"/>
      <c r="G1395" s="363"/>
      <c r="H1395" s="339" t="s">
        <v>755</v>
      </c>
      <c r="I1395" s="364"/>
      <c r="J1395" s="340"/>
      <c r="K1395" s="340"/>
      <c r="L1395" s="340"/>
      <c r="M1395" s="341"/>
    </row>
    <row r="1396" spans="1:13" ht="12.75" customHeight="1">
      <c r="A1396" s="361"/>
      <c r="B1396" s="361"/>
      <c r="C1396" s="361"/>
      <c r="D1396" s="362"/>
      <c r="E1396" s="362">
        <v>5</v>
      </c>
      <c r="F1396" s="364"/>
      <c r="G1396" s="363"/>
      <c r="H1396" s="364"/>
      <c r="I1396" s="339" t="s">
        <v>1452</v>
      </c>
      <c r="J1396" s="340">
        <v>1000</v>
      </c>
      <c r="K1396" s="340">
        <v>1000</v>
      </c>
      <c r="L1396" s="340">
        <v>1000</v>
      </c>
      <c r="M1396" s="155">
        <f>L1396/K1396*100</f>
        <v>100</v>
      </c>
    </row>
    <row r="1397" spans="1:13" ht="12.75" customHeight="1">
      <c r="A1397" s="361"/>
      <c r="B1397" s="361"/>
      <c r="C1397" s="361"/>
      <c r="D1397" s="362"/>
      <c r="E1397" s="362"/>
      <c r="F1397" s="364"/>
      <c r="G1397" s="363"/>
      <c r="H1397" s="364"/>
      <c r="I1397" s="364"/>
      <c r="J1397" s="340"/>
      <c r="K1397" s="340"/>
      <c r="L1397" s="340"/>
      <c r="M1397" s="341"/>
    </row>
    <row r="1398" spans="1:13" ht="12.75" customHeight="1">
      <c r="A1398" s="361"/>
      <c r="B1398" s="361"/>
      <c r="C1398" s="361"/>
      <c r="D1398" s="362"/>
      <c r="E1398" s="362"/>
      <c r="F1398" s="354"/>
      <c r="G1398" s="353"/>
      <c r="H1398" s="354"/>
      <c r="I1398" s="353" t="s">
        <v>76</v>
      </c>
      <c r="J1398" s="346">
        <f>SUM(J1393:J1397)</f>
        <v>1000</v>
      </c>
      <c r="K1398" s="346">
        <f>SUM(K1393:K1397)</f>
        <v>1000</v>
      </c>
      <c r="L1398" s="346">
        <f>SUM(L1393:L1397)</f>
        <v>1000</v>
      </c>
      <c r="M1398" s="165">
        <f>L1398/K1398*100</f>
        <v>100</v>
      </c>
    </row>
    <row r="1399" spans="1:13" ht="12.75" customHeight="1">
      <c r="A1399" s="335"/>
      <c r="B1399" s="335"/>
      <c r="C1399" s="335"/>
      <c r="D1399" s="336"/>
      <c r="E1399" s="336"/>
      <c r="F1399" s="338"/>
      <c r="G1399" s="338"/>
      <c r="H1399" s="339"/>
      <c r="I1399" s="338"/>
      <c r="J1399" s="344"/>
      <c r="K1399" s="344"/>
      <c r="L1399" s="344"/>
      <c r="M1399" s="345"/>
    </row>
    <row r="1400" spans="1:13" ht="12.75" customHeight="1">
      <c r="A1400" s="361">
        <v>19</v>
      </c>
      <c r="B1400" s="361"/>
      <c r="C1400" s="361">
        <v>1</v>
      </c>
      <c r="D1400" s="362"/>
      <c r="E1400" s="362"/>
      <c r="F1400" s="363" t="s">
        <v>898</v>
      </c>
      <c r="G1400" s="363"/>
      <c r="H1400" s="364"/>
      <c r="I1400" s="339"/>
      <c r="J1400" s="340"/>
      <c r="K1400" s="340"/>
      <c r="L1400" s="340"/>
      <c r="M1400" s="341"/>
    </row>
    <row r="1401" spans="1:13" ht="12.75" customHeight="1">
      <c r="A1401" s="361"/>
      <c r="B1401" s="361"/>
      <c r="C1401" s="361"/>
      <c r="D1401" s="362">
        <v>1</v>
      </c>
      <c r="E1401" s="362"/>
      <c r="F1401" s="364"/>
      <c r="G1401" s="363"/>
      <c r="H1401" s="339" t="s">
        <v>755</v>
      </c>
      <c r="I1401" s="364"/>
      <c r="J1401" s="340"/>
      <c r="K1401" s="340"/>
      <c r="L1401" s="340"/>
      <c r="M1401" s="341"/>
    </row>
    <row r="1402" spans="1:13" ht="12.75" customHeight="1">
      <c r="A1402" s="361"/>
      <c r="B1402" s="361"/>
      <c r="C1402" s="361"/>
      <c r="D1402" s="362"/>
      <c r="E1402" s="362">
        <v>1</v>
      </c>
      <c r="F1402" s="364"/>
      <c r="G1402" s="363"/>
      <c r="H1402" s="339"/>
      <c r="I1402" s="364" t="s">
        <v>1449</v>
      </c>
      <c r="J1402" s="340">
        <v>400</v>
      </c>
      <c r="K1402" s="340"/>
      <c r="L1402" s="340"/>
      <c r="M1402" s="293"/>
    </row>
    <row r="1403" spans="1:13" ht="12.75" customHeight="1">
      <c r="A1403" s="361"/>
      <c r="B1403" s="361"/>
      <c r="C1403" s="361"/>
      <c r="D1403" s="362"/>
      <c r="E1403" s="362">
        <v>2</v>
      </c>
      <c r="F1403" s="364"/>
      <c r="G1403" s="363"/>
      <c r="H1403" s="339"/>
      <c r="I1403" s="364" t="s">
        <v>1450</v>
      </c>
      <c r="J1403" s="340">
        <v>116</v>
      </c>
      <c r="K1403" s="340">
        <v>156</v>
      </c>
      <c r="L1403" s="340">
        <v>119</v>
      </c>
      <c r="M1403" s="155">
        <f>L1403/K1403*100</f>
        <v>76.28205128205127</v>
      </c>
    </row>
    <row r="1404" spans="1:13" ht="12.75" customHeight="1">
      <c r="A1404" s="361"/>
      <c r="B1404" s="361"/>
      <c r="C1404" s="361"/>
      <c r="D1404" s="362"/>
      <c r="E1404" s="362">
        <v>3</v>
      </c>
      <c r="F1404" s="364"/>
      <c r="G1404" s="363"/>
      <c r="H1404" s="364"/>
      <c r="I1404" s="364" t="s">
        <v>1451</v>
      </c>
      <c r="J1404" s="340">
        <v>1284</v>
      </c>
      <c r="K1404" s="340">
        <v>1939</v>
      </c>
      <c r="L1404" s="340">
        <v>1765</v>
      </c>
      <c r="M1404" s="155">
        <f>L1404/K1404*100</f>
        <v>91.02630221763796</v>
      </c>
    </row>
    <row r="1405" spans="1:13" ht="12.75" customHeight="1">
      <c r="A1405" s="361"/>
      <c r="B1405" s="361"/>
      <c r="C1405" s="361"/>
      <c r="D1405" s="362"/>
      <c r="E1405" s="362"/>
      <c r="F1405" s="364"/>
      <c r="G1405" s="363"/>
      <c r="H1405" s="364"/>
      <c r="I1405" s="364"/>
      <c r="J1405" s="340"/>
      <c r="K1405" s="340"/>
      <c r="L1405" s="340"/>
      <c r="M1405" s="341"/>
    </row>
    <row r="1406" spans="1:13" ht="12.75" customHeight="1">
      <c r="A1406" s="361"/>
      <c r="B1406" s="361"/>
      <c r="C1406" s="361"/>
      <c r="D1406" s="362"/>
      <c r="E1406" s="362"/>
      <c r="F1406" s="354"/>
      <c r="G1406" s="353"/>
      <c r="H1406" s="354"/>
      <c r="I1406" s="353" t="s">
        <v>76</v>
      </c>
      <c r="J1406" s="346">
        <f>SUM(J1399:J1405)</f>
        <v>1800</v>
      </c>
      <c r="K1406" s="346">
        <f>SUM(K1399:K1405)</f>
        <v>2095</v>
      </c>
      <c r="L1406" s="346">
        <f>SUM(L1399:L1405)</f>
        <v>1884</v>
      </c>
      <c r="M1406" s="165">
        <f>L1406/K1406*100</f>
        <v>89.92840095465394</v>
      </c>
    </row>
    <row r="1407" spans="1:13" ht="12.75" customHeight="1">
      <c r="A1407" s="361"/>
      <c r="B1407" s="361"/>
      <c r="C1407" s="361"/>
      <c r="D1407" s="362"/>
      <c r="E1407" s="362"/>
      <c r="F1407" s="339"/>
      <c r="G1407" s="338"/>
      <c r="H1407" s="339"/>
      <c r="I1407" s="339"/>
      <c r="J1407" s="297"/>
      <c r="K1407" s="297"/>
      <c r="L1407" s="297"/>
      <c r="M1407" s="293"/>
    </row>
    <row r="1408" spans="1:13" ht="12.75" customHeight="1">
      <c r="A1408" s="361">
        <v>20</v>
      </c>
      <c r="B1408" s="361"/>
      <c r="C1408" s="361">
        <v>2</v>
      </c>
      <c r="D1408" s="362"/>
      <c r="E1408" s="362"/>
      <c r="F1408" s="363" t="s">
        <v>899</v>
      </c>
      <c r="G1408" s="363"/>
      <c r="H1408" s="364"/>
      <c r="I1408" s="339"/>
      <c r="J1408" s="340"/>
      <c r="K1408" s="340"/>
      <c r="L1408" s="340"/>
      <c r="M1408" s="341"/>
    </row>
    <row r="1409" spans="1:13" ht="12.75" customHeight="1">
      <c r="A1409" s="361"/>
      <c r="B1409" s="361"/>
      <c r="C1409" s="361"/>
      <c r="D1409" s="362">
        <v>1</v>
      </c>
      <c r="E1409" s="362"/>
      <c r="F1409" s="364"/>
      <c r="G1409" s="363"/>
      <c r="H1409" s="339" t="s">
        <v>755</v>
      </c>
      <c r="I1409" s="364"/>
      <c r="J1409" s="340"/>
      <c r="K1409" s="340"/>
      <c r="L1409" s="340"/>
      <c r="M1409" s="341"/>
    </row>
    <row r="1410" spans="1:13" ht="12.75" customHeight="1">
      <c r="A1410" s="361"/>
      <c r="B1410" s="361"/>
      <c r="C1410" s="361"/>
      <c r="D1410" s="362"/>
      <c r="E1410" s="362">
        <v>3</v>
      </c>
      <c r="F1410" s="364"/>
      <c r="G1410" s="363"/>
      <c r="H1410" s="364"/>
      <c r="I1410" s="339" t="s">
        <v>1451</v>
      </c>
      <c r="J1410" s="340">
        <v>2000</v>
      </c>
      <c r="K1410" s="340">
        <v>3340</v>
      </c>
      <c r="L1410" s="340"/>
      <c r="M1410" s="155"/>
    </row>
    <row r="1411" spans="1:13" ht="12.75" customHeight="1">
      <c r="A1411" s="361"/>
      <c r="B1411" s="361"/>
      <c r="C1411" s="361"/>
      <c r="D1411" s="362"/>
      <c r="E1411" s="362"/>
      <c r="F1411" s="364"/>
      <c r="G1411" s="363"/>
      <c r="H1411" s="364"/>
      <c r="I1411" s="364"/>
      <c r="J1411" s="340"/>
      <c r="K1411" s="340"/>
      <c r="L1411" s="340"/>
      <c r="M1411" s="341"/>
    </row>
    <row r="1412" spans="1:13" ht="12.75" customHeight="1">
      <c r="A1412" s="361"/>
      <c r="B1412" s="361"/>
      <c r="C1412" s="361"/>
      <c r="D1412" s="362"/>
      <c r="E1412" s="362"/>
      <c r="F1412" s="354"/>
      <c r="G1412" s="353"/>
      <c r="H1412" s="354"/>
      <c r="I1412" s="353" t="s">
        <v>76</v>
      </c>
      <c r="J1412" s="346">
        <f>SUM(J1407:J1411)</f>
        <v>2000</v>
      </c>
      <c r="K1412" s="346">
        <f>SUM(K1407:K1411)</f>
        <v>3340</v>
      </c>
      <c r="L1412" s="346">
        <f>SUM(L1407:L1411)</f>
        <v>0</v>
      </c>
      <c r="M1412" s="165"/>
    </row>
    <row r="1413" spans="1:13" ht="12.75" customHeight="1">
      <c r="A1413" s="361"/>
      <c r="B1413" s="361"/>
      <c r="C1413" s="361"/>
      <c r="D1413" s="362"/>
      <c r="E1413" s="362"/>
      <c r="F1413" s="339"/>
      <c r="G1413" s="338"/>
      <c r="H1413" s="339"/>
      <c r="I1413" s="339"/>
      <c r="J1413" s="297"/>
      <c r="K1413" s="297"/>
      <c r="L1413" s="297"/>
      <c r="M1413" s="293"/>
    </row>
    <row r="1414" spans="1:13" ht="12.75" customHeight="1">
      <c r="A1414" s="361">
        <v>21</v>
      </c>
      <c r="B1414" s="361"/>
      <c r="C1414" s="361">
        <v>2</v>
      </c>
      <c r="D1414" s="362"/>
      <c r="E1414" s="362"/>
      <c r="F1414" s="363" t="s">
        <v>900</v>
      </c>
      <c r="G1414" s="363"/>
      <c r="H1414" s="364"/>
      <c r="I1414" s="339"/>
      <c r="J1414" s="340"/>
      <c r="K1414" s="340"/>
      <c r="L1414" s="340"/>
      <c r="M1414" s="341"/>
    </row>
    <row r="1415" spans="1:13" ht="12.75" customHeight="1">
      <c r="A1415" s="361"/>
      <c r="B1415" s="361"/>
      <c r="C1415" s="361"/>
      <c r="D1415" s="362">
        <v>1</v>
      </c>
      <c r="E1415" s="362"/>
      <c r="F1415" s="364"/>
      <c r="G1415" s="363"/>
      <c r="H1415" s="339" t="s">
        <v>755</v>
      </c>
      <c r="I1415" s="364"/>
      <c r="J1415" s="340"/>
      <c r="K1415" s="340"/>
      <c r="L1415" s="340"/>
      <c r="M1415" s="341"/>
    </row>
    <row r="1416" spans="1:13" ht="12.75" customHeight="1">
      <c r="A1416" s="361"/>
      <c r="B1416" s="361"/>
      <c r="C1416" s="361"/>
      <c r="D1416" s="362"/>
      <c r="E1416" s="362">
        <v>3</v>
      </c>
      <c r="F1416" s="364"/>
      <c r="G1416" s="363"/>
      <c r="H1416" s="364"/>
      <c r="I1416" s="364" t="s">
        <v>1451</v>
      </c>
      <c r="J1416" s="340"/>
      <c r="K1416" s="340">
        <v>168</v>
      </c>
      <c r="L1416" s="340">
        <v>168</v>
      </c>
      <c r="M1416" s="155">
        <f>L1416/K1416*100</f>
        <v>100</v>
      </c>
    </row>
    <row r="1417" spans="1:13" ht="12.75" customHeight="1">
      <c r="A1417" s="361"/>
      <c r="B1417" s="361"/>
      <c r="C1417" s="361"/>
      <c r="D1417" s="362"/>
      <c r="E1417" s="362">
        <v>5</v>
      </c>
      <c r="F1417" s="364"/>
      <c r="G1417" s="363"/>
      <c r="H1417" s="364"/>
      <c r="I1417" s="339" t="s">
        <v>1452</v>
      </c>
      <c r="J1417" s="340">
        <v>700</v>
      </c>
      <c r="K1417" s="340">
        <v>362</v>
      </c>
      <c r="L1417" s="340">
        <v>350</v>
      </c>
      <c r="M1417" s="155">
        <f>L1417/K1417*100</f>
        <v>96.68508287292818</v>
      </c>
    </row>
    <row r="1418" spans="1:13" ht="12.75" customHeight="1">
      <c r="A1418" s="361"/>
      <c r="B1418" s="361"/>
      <c r="C1418" s="361"/>
      <c r="D1418" s="362"/>
      <c r="E1418" s="362"/>
      <c r="F1418" s="364"/>
      <c r="G1418" s="363"/>
      <c r="H1418" s="364"/>
      <c r="I1418" s="364"/>
      <c r="J1418" s="340"/>
      <c r="K1418" s="340"/>
      <c r="L1418" s="340"/>
      <c r="M1418" s="341"/>
    </row>
    <row r="1419" spans="1:13" ht="12.75" customHeight="1">
      <c r="A1419" s="361"/>
      <c r="B1419" s="361"/>
      <c r="C1419" s="361"/>
      <c r="D1419" s="362"/>
      <c r="E1419" s="362"/>
      <c r="F1419" s="354"/>
      <c r="G1419" s="353"/>
      <c r="H1419" s="354"/>
      <c r="I1419" s="353" t="s">
        <v>76</v>
      </c>
      <c r="J1419" s="346">
        <f>SUM(J1413:J1418)</f>
        <v>700</v>
      </c>
      <c r="K1419" s="346">
        <f>SUM(K1413:K1418)</f>
        <v>530</v>
      </c>
      <c r="L1419" s="346">
        <f>SUM(L1413:L1418)</f>
        <v>518</v>
      </c>
      <c r="M1419" s="165">
        <f>L1419/K1419*100</f>
        <v>97.73584905660377</v>
      </c>
    </row>
    <row r="1420" spans="1:13" ht="12.75" customHeight="1">
      <c r="A1420" s="361"/>
      <c r="B1420" s="361"/>
      <c r="C1420" s="361"/>
      <c r="D1420" s="362"/>
      <c r="E1420" s="362"/>
      <c r="F1420" s="339"/>
      <c r="G1420" s="338"/>
      <c r="H1420" s="339"/>
      <c r="I1420" s="339"/>
      <c r="J1420" s="297"/>
      <c r="K1420" s="297"/>
      <c r="L1420" s="297"/>
      <c r="M1420" s="293"/>
    </row>
    <row r="1421" spans="1:13" ht="12.75" customHeight="1">
      <c r="A1421" s="361">
        <v>22</v>
      </c>
      <c r="B1421" s="361"/>
      <c r="C1421" s="361">
        <v>2</v>
      </c>
      <c r="D1421" s="362"/>
      <c r="E1421" s="362"/>
      <c r="F1421" s="363" t="s">
        <v>901</v>
      </c>
      <c r="G1421" s="363"/>
      <c r="H1421" s="364"/>
      <c r="I1421" s="339"/>
      <c r="J1421" s="340"/>
      <c r="K1421" s="340"/>
      <c r="L1421" s="340"/>
      <c r="M1421" s="341"/>
    </row>
    <row r="1422" spans="1:13" ht="12.75" customHeight="1">
      <c r="A1422" s="361"/>
      <c r="B1422" s="361"/>
      <c r="C1422" s="361"/>
      <c r="D1422" s="362">
        <v>1</v>
      </c>
      <c r="E1422" s="362"/>
      <c r="F1422" s="364"/>
      <c r="G1422" s="363"/>
      <c r="H1422" s="339" t="s">
        <v>755</v>
      </c>
      <c r="I1422" s="364"/>
      <c r="J1422" s="340"/>
      <c r="K1422" s="340"/>
      <c r="L1422" s="340"/>
      <c r="M1422" s="341"/>
    </row>
    <row r="1423" spans="1:13" ht="12.75" customHeight="1">
      <c r="A1423" s="361"/>
      <c r="B1423" s="361"/>
      <c r="C1423" s="361"/>
      <c r="D1423" s="362"/>
      <c r="E1423" s="362">
        <v>1</v>
      </c>
      <c r="F1423" s="364"/>
      <c r="G1423" s="363"/>
      <c r="H1423" s="364"/>
      <c r="I1423" s="339" t="s">
        <v>1449</v>
      </c>
      <c r="J1423" s="340">
        <v>350</v>
      </c>
      <c r="K1423" s="340">
        <v>350</v>
      </c>
      <c r="L1423" s="340">
        <v>343</v>
      </c>
      <c r="M1423" s="155">
        <f>L1423/K1423*100</f>
        <v>98</v>
      </c>
    </row>
    <row r="1424" spans="1:13" ht="12.75" customHeight="1">
      <c r="A1424" s="361"/>
      <c r="B1424" s="361"/>
      <c r="C1424" s="361"/>
      <c r="D1424" s="362"/>
      <c r="E1424" s="362">
        <v>2</v>
      </c>
      <c r="F1424" s="364"/>
      <c r="G1424" s="363"/>
      <c r="H1424" s="364"/>
      <c r="I1424" s="339" t="s">
        <v>1450</v>
      </c>
      <c r="J1424" s="340">
        <v>39</v>
      </c>
      <c r="K1424" s="340">
        <v>39</v>
      </c>
      <c r="L1424" s="340">
        <v>38</v>
      </c>
      <c r="M1424" s="155">
        <f>L1424/K1424*100</f>
        <v>97.43589743589743</v>
      </c>
    </row>
    <row r="1425" spans="1:13" ht="12.75" customHeight="1">
      <c r="A1425" s="361"/>
      <c r="B1425" s="361"/>
      <c r="C1425" s="361"/>
      <c r="D1425" s="362"/>
      <c r="E1425" s="362"/>
      <c r="F1425" s="364"/>
      <c r="G1425" s="363"/>
      <c r="H1425" s="364"/>
      <c r="I1425" s="364"/>
      <c r="J1425" s="340"/>
      <c r="K1425" s="340"/>
      <c r="L1425" s="340"/>
      <c r="M1425" s="341"/>
    </row>
    <row r="1426" spans="1:13" ht="12.75" customHeight="1">
      <c r="A1426" s="361"/>
      <c r="B1426" s="361"/>
      <c r="C1426" s="361"/>
      <c r="D1426" s="362"/>
      <c r="E1426" s="362"/>
      <c r="F1426" s="354"/>
      <c r="G1426" s="353"/>
      <c r="H1426" s="354"/>
      <c r="I1426" s="353" t="s">
        <v>76</v>
      </c>
      <c r="J1426" s="346">
        <f>SUM(J1420:J1425)</f>
        <v>389</v>
      </c>
      <c r="K1426" s="346">
        <f>SUM(K1420:K1425)</f>
        <v>389</v>
      </c>
      <c r="L1426" s="346">
        <f>SUM(L1420:L1425)</f>
        <v>381</v>
      </c>
      <c r="M1426" s="165">
        <f>L1426/K1426*100</f>
        <v>97.94344473007712</v>
      </c>
    </row>
    <row r="1427" spans="1:13" ht="12.75" customHeight="1">
      <c r="A1427" s="361"/>
      <c r="B1427" s="361"/>
      <c r="C1427" s="361"/>
      <c r="D1427" s="362"/>
      <c r="E1427" s="362"/>
      <c r="F1427" s="339"/>
      <c r="G1427" s="338"/>
      <c r="H1427" s="339"/>
      <c r="I1427" s="338"/>
      <c r="J1427" s="344"/>
      <c r="K1427" s="344"/>
      <c r="L1427" s="344"/>
      <c r="M1427" s="345"/>
    </row>
    <row r="1428" spans="1:13" ht="12.75" customHeight="1">
      <c r="A1428" s="361">
        <v>23</v>
      </c>
      <c r="B1428" s="361"/>
      <c r="C1428" s="361">
        <v>1</v>
      </c>
      <c r="D1428" s="362"/>
      <c r="E1428" s="362"/>
      <c r="F1428" s="363" t="s">
        <v>902</v>
      </c>
      <c r="G1428" s="363"/>
      <c r="H1428" s="364"/>
      <c r="I1428" s="339"/>
      <c r="J1428" s="340"/>
      <c r="K1428" s="340"/>
      <c r="L1428" s="340"/>
      <c r="M1428" s="341"/>
    </row>
    <row r="1429" spans="1:13" ht="12.75" customHeight="1">
      <c r="A1429" s="361"/>
      <c r="B1429" s="361"/>
      <c r="C1429" s="361"/>
      <c r="D1429" s="362">
        <v>1</v>
      </c>
      <c r="E1429" s="362"/>
      <c r="F1429" s="364"/>
      <c r="G1429" s="363"/>
      <c r="H1429" s="339" t="s">
        <v>755</v>
      </c>
      <c r="I1429" s="364"/>
      <c r="J1429" s="340"/>
      <c r="K1429" s="340"/>
      <c r="L1429" s="340"/>
      <c r="M1429" s="341"/>
    </row>
    <row r="1430" spans="1:13" ht="12.75" customHeight="1">
      <c r="A1430" s="361"/>
      <c r="B1430" s="361"/>
      <c r="C1430" s="361"/>
      <c r="D1430" s="362"/>
      <c r="E1430" s="362">
        <v>1</v>
      </c>
      <c r="F1430" s="364"/>
      <c r="G1430" s="363"/>
      <c r="H1430" s="364"/>
      <c r="I1430" s="339" t="s">
        <v>1449</v>
      </c>
      <c r="J1430" s="340">
        <v>100</v>
      </c>
      <c r="K1430" s="340">
        <v>200</v>
      </c>
      <c r="L1430" s="340">
        <v>100</v>
      </c>
      <c r="M1430" s="155">
        <f>L1430/K1430*100</f>
        <v>50</v>
      </c>
    </row>
    <row r="1431" spans="1:13" ht="12.75" customHeight="1">
      <c r="A1431" s="335"/>
      <c r="B1431" s="335"/>
      <c r="C1431" s="335"/>
      <c r="D1431" s="336"/>
      <c r="E1431" s="336">
        <v>2</v>
      </c>
      <c r="F1431" s="337"/>
      <c r="G1431" s="338"/>
      <c r="H1431" s="339"/>
      <c r="I1431" s="339" t="s">
        <v>1450</v>
      </c>
      <c r="J1431" s="340">
        <v>29</v>
      </c>
      <c r="K1431" s="340">
        <v>58</v>
      </c>
      <c r="L1431" s="340">
        <v>11</v>
      </c>
      <c r="M1431" s="155">
        <f>L1431/K1431*100</f>
        <v>18.96551724137931</v>
      </c>
    </row>
    <row r="1432" spans="1:13" ht="12.75" customHeight="1">
      <c r="A1432" s="335"/>
      <c r="B1432" s="335"/>
      <c r="C1432" s="335"/>
      <c r="D1432" s="336"/>
      <c r="E1432" s="336">
        <v>3</v>
      </c>
      <c r="F1432" s="337"/>
      <c r="G1432" s="338"/>
      <c r="H1432" s="339"/>
      <c r="I1432" s="339" t="s">
        <v>1451</v>
      </c>
      <c r="J1432" s="340">
        <v>1331</v>
      </c>
      <c r="K1432" s="340">
        <v>1365</v>
      </c>
      <c r="L1432" s="340">
        <v>1176</v>
      </c>
      <c r="M1432" s="155">
        <f>L1432/K1432*100</f>
        <v>86.15384615384616</v>
      </c>
    </row>
    <row r="1433" spans="1:13" ht="12.75" customHeight="1">
      <c r="A1433" s="335"/>
      <c r="B1433" s="335"/>
      <c r="C1433" s="335"/>
      <c r="D1433" s="336"/>
      <c r="E1433" s="336"/>
      <c r="F1433" s="337"/>
      <c r="G1433" s="338"/>
      <c r="H1433" s="339"/>
      <c r="I1433" s="339"/>
      <c r="J1433" s="340"/>
      <c r="K1433" s="340"/>
      <c r="L1433" s="340"/>
      <c r="M1433" s="341"/>
    </row>
    <row r="1434" spans="1:13" ht="12.75" customHeight="1">
      <c r="A1434" s="335"/>
      <c r="B1434" s="335"/>
      <c r="C1434" s="335"/>
      <c r="D1434" s="336"/>
      <c r="E1434" s="336"/>
      <c r="F1434" s="353"/>
      <c r="G1434" s="353"/>
      <c r="H1434" s="354"/>
      <c r="I1434" s="353" t="s">
        <v>76</v>
      </c>
      <c r="J1434" s="346">
        <f>SUM(J1427:J1433)</f>
        <v>1460</v>
      </c>
      <c r="K1434" s="346">
        <f>SUM(K1427:K1433)</f>
        <v>1623</v>
      </c>
      <c r="L1434" s="346">
        <f>SUM(L1427:L1433)</f>
        <v>1287</v>
      </c>
      <c r="M1434" s="165">
        <f>L1434/K1434*100</f>
        <v>79.29759704251387</v>
      </c>
    </row>
    <row r="1435" spans="1:13" ht="13.5" customHeight="1">
      <c r="A1435" s="335"/>
      <c r="B1435" s="335"/>
      <c r="C1435" s="335"/>
      <c r="D1435" s="336"/>
      <c r="E1435" s="336"/>
      <c r="F1435" s="338"/>
      <c r="G1435" s="338"/>
      <c r="H1435" s="339"/>
      <c r="I1435" s="338"/>
      <c r="J1435" s="344"/>
      <c r="K1435" s="344"/>
      <c r="L1435" s="344"/>
      <c r="M1435" s="345"/>
    </row>
    <row r="1436" spans="1:13" ht="13.5" customHeight="1">
      <c r="A1436" s="361">
        <v>24</v>
      </c>
      <c r="B1436" s="361"/>
      <c r="C1436" s="361">
        <v>1</v>
      </c>
      <c r="D1436" s="362"/>
      <c r="E1436" s="362"/>
      <c r="F1436" s="363" t="s">
        <v>903</v>
      </c>
      <c r="G1436" s="363"/>
      <c r="H1436" s="364"/>
      <c r="I1436" s="339"/>
      <c r="J1436" s="340"/>
      <c r="K1436" s="340"/>
      <c r="L1436" s="340"/>
      <c r="M1436" s="341"/>
    </row>
    <row r="1437" spans="1:13" ht="13.5" customHeight="1">
      <c r="A1437" s="361"/>
      <c r="B1437" s="361">
        <v>1</v>
      </c>
      <c r="C1437" s="361"/>
      <c r="D1437" s="362"/>
      <c r="E1437" s="362"/>
      <c r="F1437" s="363"/>
      <c r="G1437" s="363" t="s">
        <v>904</v>
      </c>
      <c r="H1437" s="364"/>
      <c r="I1437" s="339"/>
      <c r="J1437" s="340"/>
      <c r="K1437" s="340"/>
      <c r="L1437" s="340"/>
      <c r="M1437" s="341"/>
    </row>
    <row r="1438" spans="1:13" ht="13.5" customHeight="1">
      <c r="A1438" s="361"/>
      <c r="B1438" s="361"/>
      <c r="C1438" s="361"/>
      <c r="D1438" s="362">
        <v>1</v>
      </c>
      <c r="E1438" s="362"/>
      <c r="F1438" s="364"/>
      <c r="G1438" s="363"/>
      <c r="H1438" s="339" t="s">
        <v>755</v>
      </c>
      <c r="I1438" s="364"/>
      <c r="J1438" s="340"/>
      <c r="K1438" s="340"/>
      <c r="L1438" s="340"/>
      <c r="M1438" s="341"/>
    </row>
    <row r="1439" spans="1:13" ht="13.5" customHeight="1">
      <c r="A1439" s="361"/>
      <c r="B1439" s="361"/>
      <c r="C1439" s="361"/>
      <c r="D1439" s="362"/>
      <c r="E1439" s="362">
        <v>1</v>
      </c>
      <c r="F1439" s="364"/>
      <c r="G1439" s="363"/>
      <c r="H1439" s="364"/>
      <c r="I1439" s="339" t="s">
        <v>1449</v>
      </c>
      <c r="J1439" s="340">
        <v>618627</v>
      </c>
      <c r="K1439" s="340">
        <v>688936</v>
      </c>
      <c r="L1439" s="340">
        <v>647129</v>
      </c>
      <c r="M1439" s="155">
        <f>L1439/K1439*100</f>
        <v>93.93165693184852</v>
      </c>
    </row>
    <row r="1440" spans="1:13" ht="13.5" customHeight="1">
      <c r="A1440" s="335"/>
      <c r="B1440" s="335"/>
      <c r="C1440" s="335"/>
      <c r="D1440" s="336"/>
      <c r="E1440" s="336">
        <v>2</v>
      </c>
      <c r="F1440" s="337"/>
      <c r="G1440" s="338"/>
      <c r="H1440" s="339"/>
      <c r="I1440" s="339" t="s">
        <v>1450</v>
      </c>
      <c r="J1440" s="340">
        <v>198708</v>
      </c>
      <c r="K1440" s="340">
        <v>219133</v>
      </c>
      <c r="L1440" s="340">
        <v>204665</v>
      </c>
      <c r="M1440" s="155">
        <f>L1440/K1440*100</f>
        <v>93.397616972341</v>
      </c>
    </row>
    <row r="1441" spans="1:13" ht="13.5" customHeight="1">
      <c r="A1441" s="335"/>
      <c r="B1441" s="335"/>
      <c r="C1441" s="335"/>
      <c r="D1441" s="336"/>
      <c r="E1441" s="336">
        <v>3</v>
      </c>
      <c r="F1441" s="337"/>
      <c r="G1441" s="338"/>
      <c r="H1441" s="339"/>
      <c r="I1441" s="339" t="s">
        <v>1451</v>
      </c>
      <c r="J1441" s="340">
        <v>166094</v>
      </c>
      <c r="K1441" s="340">
        <v>180692</v>
      </c>
      <c r="L1441" s="340">
        <v>173618</v>
      </c>
      <c r="M1441" s="155">
        <f>L1441/K1441*100</f>
        <v>96.08505080468422</v>
      </c>
    </row>
    <row r="1442" spans="1:13" ht="13.5" customHeight="1">
      <c r="A1442" s="335"/>
      <c r="B1442" s="335"/>
      <c r="C1442" s="335"/>
      <c r="D1442" s="336"/>
      <c r="E1442" s="336"/>
      <c r="F1442" s="337"/>
      <c r="G1442" s="338"/>
      <c r="H1442" s="339"/>
      <c r="I1442" s="339"/>
      <c r="J1442" s="340"/>
      <c r="K1442" s="340"/>
      <c r="L1442" s="340"/>
      <c r="M1442" s="341"/>
    </row>
    <row r="1443" spans="1:13" ht="13.5" customHeight="1">
      <c r="A1443" s="335"/>
      <c r="B1443" s="335"/>
      <c r="C1443" s="335"/>
      <c r="D1443" s="336"/>
      <c r="E1443" s="336"/>
      <c r="F1443" s="348"/>
      <c r="G1443" s="349"/>
      <c r="H1443" s="350"/>
      <c r="I1443" s="349" t="s">
        <v>79</v>
      </c>
      <c r="J1443" s="343">
        <f>SUM(J1435:J1442)</f>
        <v>983429</v>
      </c>
      <c r="K1443" s="343">
        <f>SUM(K1435:K1442)</f>
        <v>1088761</v>
      </c>
      <c r="L1443" s="343">
        <f>SUM(L1435:L1442)</f>
        <v>1025412</v>
      </c>
      <c r="M1443" s="305">
        <f>L1443/K1443*100</f>
        <v>94.18155132301763</v>
      </c>
    </row>
    <row r="1444" spans="1:13" ht="15" customHeight="1">
      <c r="A1444" s="335"/>
      <c r="B1444" s="335"/>
      <c r="C1444" s="335"/>
      <c r="D1444" s="336"/>
      <c r="E1444" s="336"/>
      <c r="F1444" s="338"/>
      <c r="G1444" s="338"/>
      <c r="H1444" s="339"/>
      <c r="I1444" s="338"/>
      <c r="J1444" s="344"/>
      <c r="K1444" s="344"/>
      <c r="L1444" s="344"/>
      <c r="M1444" s="345"/>
    </row>
    <row r="1445" spans="1:13" ht="15" customHeight="1">
      <c r="A1445" s="361"/>
      <c r="B1445" s="361">
        <v>2</v>
      </c>
      <c r="C1445" s="361"/>
      <c r="D1445" s="362"/>
      <c r="E1445" s="362"/>
      <c r="F1445" s="363"/>
      <c r="G1445" s="363" t="s">
        <v>905</v>
      </c>
      <c r="H1445" s="364"/>
      <c r="I1445" s="339"/>
      <c r="J1445" s="340"/>
      <c r="K1445" s="340"/>
      <c r="L1445" s="340"/>
      <c r="M1445" s="341"/>
    </row>
    <row r="1446" spans="1:13" ht="15" customHeight="1">
      <c r="A1446" s="361"/>
      <c r="B1446" s="361"/>
      <c r="C1446" s="361"/>
      <c r="D1446" s="362"/>
      <c r="E1446" s="362"/>
      <c r="F1446" s="363"/>
      <c r="G1446" s="363" t="s">
        <v>906</v>
      </c>
      <c r="H1446" s="364"/>
      <c r="I1446" s="339"/>
      <c r="J1446" s="340"/>
      <c r="K1446" s="340"/>
      <c r="L1446" s="340"/>
      <c r="M1446" s="341"/>
    </row>
    <row r="1447" spans="1:13" ht="15" customHeight="1">
      <c r="A1447" s="361"/>
      <c r="B1447" s="361"/>
      <c r="C1447" s="361"/>
      <c r="D1447" s="362">
        <v>1</v>
      </c>
      <c r="E1447" s="362"/>
      <c r="F1447" s="364"/>
      <c r="G1447" s="363"/>
      <c r="H1447" s="339" t="s">
        <v>755</v>
      </c>
      <c r="I1447" s="364"/>
      <c r="J1447" s="340"/>
      <c r="K1447" s="340"/>
      <c r="L1447" s="340"/>
      <c r="M1447" s="341"/>
    </row>
    <row r="1448" spans="1:13" ht="15" customHeight="1">
      <c r="A1448" s="361"/>
      <c r="B1448" s="361"/>
      <c r="C1448" s="361"/>
      <c r="D1448" s="362"/>
      <c r="E1448" s="362">
        <v>1</v>
      </c>
      <c r="F1448" s="364"/>
      <c r="G1448" s="363"/>
      <c r="H1448" s="364"/>
      <c r="I1448" s="339" t="s">
        <v>1449</v>
      </c>
      <c r="J1448" s="340">
        <v>22348</v>
      </c>
      <c r="K1448" s="340">
        <v>47909</v>
      </c>
      <c r="L1448" s="340">
        <v>28054</v>
      </c>
      <c r="M1448" s="155">
        <f>L1448/K1448*100</f>
        <v>58.556847356446596</v>
      </c>
    </row>
    <row r="1449" spans="1:13" ht="15" customHeight="1">
      <c r="A1449" s="335"/>
      <c r="B1449" s="335"/>
      <c r="C1449" s="335"/>
      <c r="D1449" s="336"/>
      <c r="E1449" s="336">
        <v>2</v>
      </c>
      <c r="F1449" s="337"/>
      <c r="G1449" s="338"/>
      <c r="H1449" s="339"/>
      <c r="I1449" s="339" t="s">
        <v>1450</v>
      </c>
      <c r="J1449" s="340">
        <v>7152</v>
      </c>
      <c r="K1449" s="340">
        <v>15331</v>
      </c>
      <c r="L1449" s="340">
        <v>8977</v>
      </c>
      <c r="M1449" s="155">
        <f>L1449/K1449*100</f>
        <v>58.55456265083817</v>
      </c>
    </row>
    <row r="1450" spans="1:13" ht="15" customHeight="1">
      <c r="A1450" s="335"/>
      <c r="B1450" s="335"/>
      <c r="C1450" s="335"/>
      <c r="D1450" s="336"/>
      <c r="E1450" s="336"/>
      <c r="F1450" s="337"/>
      <c r="G1450" s="338"/>
      <c r="H1450" s="339"/>
      <c r="I1450" s="339"/>
      <c r="J1450" s="340"/>
      <c r="K1450" s="340"/>
      <c r="L1450" s="340"/>
      <c r="M1450" s="341"/>
    </row>
    <row r="1451" spans="1:13" ht="16.5" customHeight="1">
      <c r="A1451" s="335"/>
      <c r="B1451" s="335"/>
      <c r="C1451" s="335"/>
      <c r="D1451" s="336"/>
      <c r="E1451" s="336"/>
      <c r="F1451" s="348"/>
      <c r="G1451" s="349"/>
      <c r="H1451" s="350"/>
      <c r="I1451" s="349" t="s">
        <v>79</v>
      </c>
      <c r="J1451" s="343">
        <f>SUM(J1444:J1450)</f>
        <v>29500</v>
      </c>
      <c r="K1451" s="343">
        <f>SUM(K1444:K1450)</f>
        <v>63240</v>
      </c>
      <c r="L1451" s="343">
        <f>SUM(L1444:L1450)</f>
        <v>37031</v>
      </c>
      <c r="M1451" s="305">
        <f>L1451/K1451*100</f>
        <v>58.55629348513599</v>
      </c>
    </row>
    <row r="1452" spans="1:13" ht="15">
      <c r="A1452" s="335"/>
      <c r="B1452" s="335"/>
      <c r="C1452" s="335"/>
      <c r="D1452" s="336"/>
      <c r="E1452" s="336"/>
      <c r="F1452" s="338"/>
      <c r="G1452" s="338"/>
      <c r="H1452" s="339"/>
      <c r="I1452" s="338"/>
      <c r="J1452" s="344"/>
      <c r="K1452" s="344"/>
      <c r="L1452" s="344"/>
      <c r="M1452" s="345"/>
    </row>
    <row r="1453" spans="1:13" ht="15.75" customHeight="1">
      <c r="A1453" s="335"/>
      <c r="B1453" s="335"/>
      <c r="C1453" s="335"/>
      <c r="D1453" s="336"/>
      <c r="E1453" s="336"/>
      <c r="F1453" s="366"/>
      <c r="G1453" s="366"/>
      <c r="H1453" s="367"/>
      <c r="I1453" s="366" t="s">
        <v>76</v>
      </c>
      <c r="J1453" s="369">
        <f>SUM(J1437:J1451)/2</f>
        <v>1012929</v>
      </c>
      <c r="K1453" s="369">
        <f>SUM(K1437:K1451)/2</f>
        <v>1152001</v>
      </c>
      <c r="L1453" s="369">
        <f>SUM(L1437:L1451)/2</f>
        <v>1062443</v>
      </c>
      <c r="M1453" s="165">
        <f>L1453/K1453*100</f>
        <v>92.22587480392812</v>
      </c>
    </row>
    <row r="1454" spans="1:13" ht="13.5" customHeight="1">
      <c r="A1454" s="335"/>
      <c r="B1454" s="335"/>
      <c r="C1454" s="335"/>
      <c r="D1454" s="336"/>
      <c r="E1454" s="336"/>
      <c r="F1454" s="338"/>
      <c r="G1454" s="338"/>
      <c r="H1454" s="339"/>
      <c r="I1454" s="339"/>
      <c r="J1454" s="344"/>
      <c r="K1454" s="344"/>
      <c r="L1454" s="344"/>
      <c r="M1454" s="345"/>
    </row>
    <row r="1455" spans="1:13" ht="13.5" customHeight="1">
      <c r="A1455" s="361">
        <v>25</v>
      </c>
      <c r="B1455" s="361"/>
      <c r="C1455" s="361">
        <v>2</v>
      </c>
      <c r="D1455" s="362"/>
      <c r="E1455" s="362"/>
      <c r="F1455" s="363" t="s">
        <v>907</v>
      </c>
      <c r="G1455" s="363"/>
      <c r="H1455" s="364"/>
      <c r="I1455" s="339"/>
      <c r="J1455" s="340"/>
      <c r="K1455" s="340"/>
      <c r="L1455" s="340"/>
      <c r="M1455" s="341"/>
    </row>
    <row r="1456" spans="1:13" ht="13.5" customHeight="1">
      <c r="A1456" s="361"/>
      <c r="B1456" s="361"/>
      <c r="C1456" s="361"/>
      <c r="D1456" s="362">
        <v>1</v>
      </c>
      <c r="E1456" s="362"/>
      <c r="F1456" s="364"/>
      <c r="G1456" s="363"/>
      <c r="H1456" s="339" t="s">
        <v>755</v>
      </c>
      <c r="I1456" s="364"/>
      <c r="J1456" s="340"/>
      <c r="K1456" s="340"/>
      <c r="L1456" s="340"/>
      <c r="M1456" s="341"/>
    </row>
    <row r="1457" spans="1:13" ht="13.5" customHeight="1">
      <c r="A1457" s="361"/>
      <c r="B1457" s="361"/>
      <c r="C1457" s="361"/>
      <c r="D1457" s="362"/>
      <c r="E1457" s="362">
        <v>3</v>
      </c>
      <c r="F1457" s="364"/>
      <c r="G1457" s="363"/>
      <c r="H1457" s="364"/>
      <c r="I1457" s="364" t="s">
        <v>1451</v>
      </c>
      <c r="J1457" s="340">
        <v>7551</v>
      </c>
      <c r="K1457" s="340">
        <v>8185</v>
      </c>
      <c r="L1457" s="340">
        <v>8185</v>
      </c>
      <c r="M1457" s="155">
        <f>L1457/K1457*100</f>
        <v>100</v>
      </c>
    </row>
    <row r="1458" spans="1:13" ht="13.5" customHeight="1">
      <c r="A1458" s="361"/>
      <c r="B1458" s="361"/>
      <c r="C1458" s="361"/>
      <c r="D1458" s="362"/>
      <c r="E1458" s="362"/>
      <c r="F1458" s="364"/>
      <c r="G1458" s="363"/>
      <c r="H1458" s="364"/>
      <c r="I1458" s="364"/>
      <c r="J1458" s="340"/>
      <c r="K1458" s="340"/>
      <c r="L1458" s="340"/>
      <c r="M1458" s="341"/>
    </row>
    <row r="1459" spans="1:13" ht="13.5" customHeight="1">
      <c r="A1459" s="361"/>
      <c r="B1459" s="361"/>
      <c r="C1459" s="361"/>
      <c r="D1459" s="362"/>
      <c r="E1459" s="362"/>
      <c r="F1459" s="354"/>
      <c r="G1459" s="353"/>
      <c r="H1459" s="354"/>
      <c r="I1459" s="353" t="s">
        <v>76</v>
      </c>
      <c r="J1459" s="346">
        <f>SUM(J1454:J1458)</f>
        <v>7551</v>
      </c>
      <c r="K1459" s="346">
        <f>SUM(K1454:K1458)</f>
        <v>8185</v>
      </c>
      <c r="L1459" s="346">
        <f>SUM(L1454:L1458)</f>
        <v>8185</v>
      </c>
      <c r="M1459" s="165">
        <f>L1459/K1459*100</f>
        <v>100</v>
      </c>
    </row>
    <row r="1460" spans="1:13" ht="13.5" customHeight="1">
      <c r="A1460" s="335"/>
      <c r="B1460" s="335"/>
      <c r="C1460" s="335"/>
      <c r="D1460" s="336"/>
      <c r="E1460" s="336"/>
      <c r="F1460" s="338"/>
      <c r="G1460" s="338"/>
      <c r="H1460" s="339"/>
      <c r="I1460" s="338"/>
      <c r="J1460" s="344"/>
      <c r="K1460" s="344"/>
      <c r="L1460" s="344"/>
      <c r="M1460" s="345"/>
    </row>
    <row r="1461" spans="1:13" ht="15" customHeight="1">
      <c r="A1461" s="361">
        <v>26</v>
      </c>
      <c r="B1461" s="361"/>
      <c r="C1461" s="361">
        <v>1</v>
      </c>
      <c r="D1461" s="362"/>
      <c r="E1461" s="362"/>
      <c r="F1461" s="363" t="s">
        <v>908</v>
      </c>
      <c r="G1461" s="363"/>
      <c r="H1461" s="364"/>
      <c r="I1461" s="339"/>
      <c r="J1461" s="340"/>
      <c r="K1461" s="340"/>
      <c r="L1461" s="340"/>
      <c r="M1461" s="341"/>
    </row>
    <row r="1462" spans="1:13" ht="15" customHeight="1">
      <c r="A1462" s="361"/>
      <c r="B1462" s="361"/>
      <c r="C1462" s="361"/>
      <c r="D1462" s="362">
        <v>1</v>
      </c>
      <c r="E1462" s="362"/>
      <c r="F1462" s="364"/>
      <c r="G1462" s="363"/>
      <c r="H1462" s="339" t="s">
        <v>755</v>
      </c>
      <c r="I1462" s="364"/>
      <c r="J1462" s="340"/>
      <c r="K1462" s="340"/>
      <c r="L1462" s="340"/>
      <c r="M1462" s="341"/>
    </row>
    <row r="1463" spans="1:13" ht="15" customHeight="1">
      <c r="A1463" s="361"/>
      <c r="B1463" s="361"/>
      <c r="C1463" s="361"/>
      <c r="D1463" s="362"/>
      <c r="E1463" s="362">
        <v>3</v>
      </c>
      <c r="F1463" s="364"/>
      <c r="G1463" s="363"/>
      <c r="H1463" s="364"/>
      <c r="I1463" s="339" t="s">
        <v>1451</v>
      </c>
      <c r="J1463" s="340">
        <v>75200</v>
      </c>
      <c r="K1463" s="340">
        <v>144565</v>
      </c>
      <c r="L1463" s="340">
        <v>127505</v>
      </c>
      <c r="M1463" s="155">
        <f>L1463/K1463*100</f>
        <v>88.19907999861654</v>
      </c>
    </row>
    <row r="1464" spans="1:13" ht="15" customHeight="1">
      <c r="A1464" s="335"/>
      <c r="B1464" s="335"/>
      <c r="C1464" s="335"/>
      <c r="D1464" s="336"/>
      <c r="E1464" s="336"/>
      <c r="F1464" s="338"/>
      <c r="G1464" s="338"/>
      <c r="H1464" s="339"/>
      <c r="I1464" s="339"/>
      <c r="J1464" s="340"/>
      <c r="K1464" s="340"/>
      <c r="L1464" s="340"/>
      <c r="M1464" s="293"/>
    </row>
    <row r="1465" spans="1:13" ht="15" customHeight="1">
      <c r="A1465" s="335"/>
      <c r="B1465" s="335"/>
      <c r="C1465" s="335"/>
      <c r="D1465" s="336"/>
      <c r="E1465" s="336"/>
      <c r="F1465" s="353"/>
      <c r="G1465" s="353"/>
      <c r="H1465" s="354"/>
      <c r="I1465" s="353" t="s">
        <v>76</v>
      </c>
      <c r="J1465" s="346">
        <f>SUM(J1460:J1464)</f>
        <v>75200</v>
      </c>
      <c r="K1465" s="346">
        <f>SUM(K1460:K1464)</f>
        <v>144565</v>
      </c>
      <c r="L1465" s="346">
        <f>SUM(L1460:L1464)</f>
        <v>127505</v>
      </c>
      <c r="M1465" s="165">
        <f>L1465/K1465*100</f>
        <v>88.19907999861654</v>
      </c>
    </row>
    <row r="1466" spans="1:13" ht="15" customHeight="1">
      <c r="A1466" s="335"/>
      <c r="B1466" s="335"/>
      <c r="C1466" s="335"/>
      <c r="D1466" s="336"/>
      <c r="E1466" s="336"/>
      <c r="F1466" s="338"/>
      <c r="G1466" s="338"/>
      <c r="H1466" s="339"/>
      <c r="I1466" s="338"/>
      <c r="J1466" s="344"/>
      <c r="K1466" s="344"/>
      <c r="L1466" s="344"/>
      <c r="M1466" s="345"/>
    </row>
    <row r="1467" spans="1:13" ht="15" customHeight="1">
      <c r="A1467" s="335">
        <v>27</v>
      </c>
      <c r="B1467" s="335"/>
      <c r="C1467" s="335">
        <v>2</v>
      </c>
      <c r="D1467" s="336"/>
      <c r="E1467" s="336"/>
      <c r="F1467" s="338" t="s">
        <v>909</v>
      </c>
      <c r="G1467" s="338"/>
      <c r="H1467" s="339"/>
      <c r="I1467" s="338"/>
      <c r="J1467" s="344"/>
      <c r="K1467" s="344"/>
      <c r="L1467" s="344"/>
      <c r="M1467" s="345"/>
    </row>
    <row r="1468" spans="1:13" ht="15" customHeight="1">
      <c r="A1468" s="335"/>
      <c r="B1468" s="335"/>
      <c r="C1468" s="335"/>
      <c r="D1468" s="336">
        <v>1</v>
      </c>
      <c r="E1468" s="336"/>
      <c r="F1468" s="338"/>
      <c r="G1468" s="338"/>
      <c r="H1468" s="339" t="s">
        <v>755</v>
      </c>
      <c r="I1468" s="338"/>
      <c r="J1468" s="344"/>
      <c r="K1468" s="344"/>
      <c r="L1468" s="344"/>
      <c r="M1468" s="345"/>
    </row>
    <row r="1469" spans="1:13" ht="15" customHeight="1">
      <c r="A1469" s="335"/>
      <c r="B1469" s="335"/>
      <c r="C1469" s="335"/>
      <c r="D1469" s="336"/>
      <c r="E1469" s="336">
        <v>3</v>
      </c>
      <c r="F1469" s="338"/>
      <c r="G1469" s="338"/>
      <c r="H1469" s="339"/>
      <c r="I1469" s="339" t="s">
        <v>1451</v>
      </c>
      <c r="J1469" s="347">
        <v>1500</v>
      </c>
      <c r="K1469" s="347">
        <v>2037</v>
      </c>
      <c r="L1469" s="347">
        <v>1425</v>
      </c>
      <c r="M1469" s="155">
        <f>L1469/K1469*100</f>
        <v>69.95581737849778</v>
      </c>
    </row>
    <row r="1470" spans="1:13" ht="15" customHeight="1">
      <c r="A1470" s="335"/>
      <c r="B1470" s="335"/>
      <c r="C1470" s="335"/>
      <c r="D1470" s="336"/>
      <c r="E1470" s="336"/>
      <c r="F1470" s="338"/>
      <c r="G1470" s="338"/>
      <c r="H1470" s="339"/>
      <c r="I1470" s="338"/>
      <c r="J1470" s="344"/>
      <c r="K1470" s="344"/>
      <c r="L1470" s="344"/>
      <c r="M1470" s="345"/>
    </row>
    <row r="1471" spans="1:13" ht="15" customHeight="1">
      <c r="A1471" s="335"/>
      <c r="B1471" s="335"/>
      <c r="C1471" s="335"/>
      <c r="D1471" s="336"/>
      <c r="E1471" s="336"/>
      <c r="F1471" s="365"/>
      <c r="G1471" s="366"/>
      <c r="H1471" s="367"/>
      <c r="I1471" s="353" t="s">
        <v>76</v>
      </c>
      <c r="J1471" s="346">
        <f>SUM(J1466:J1470)</f>
        <v>1500</v>
      </c>
      <c r="K1471" s="346">
        <f>SUM(K1466:K1470)</f>
        <v>2037</v>
      </c>
      <c r="L1471" s="346">
        <f>SUM(L1466:L1470)</f>
        <v>1425</v>
      </c>
      <c r="M1471" s="165">
        <f>L1471/K1471*100</f>
        <v>69.95581737849778</v>
      </c>
    </row>
    <row r="1472" spans="1:13" ht="15" customHeight="1">
      <c r="A1472" s="335"/>
      <c r="B1472" s="335"/>
      <c r="C1472" s="335"/>
      <c r="D1472" s="336"/>
      <c r="E1472" s="336"/>
      <c r="F1472" s="338"/>
      <c r="G1472" s="338"/>
      <c r="H1472" s="339"/>
      <c r="I1472" s="339"/>
      <c r="J1472" s="344"/>
      <c r="K1472" s="344"/>
      <c r="L1472" s="344"/>
      <c r="M1472" s="345"/>
    </row>
    <row r="1473" spans="1:13" ht="15" customHeight="1">
      <c r="A1473" s="335">
        <v>28</v>
      </c>
      <c r="B1473" s="335"/>
      <c r="C1473" s="335"/>
      <c r="D1473" s="336"/>
      <c r="E1473" s="336"/>
      <c r="F1473" s="338" t="s">
        <v>910</v>
      </c>
      <c r="G1473" s="338"/>
      <c r="H1473" s="339"/>
      <c r="I1473" s="339"/>
      <c r="J1473" s="344"/>
      <c r="K1473" s="344"/>
      <c r="L1473" s="344"/>
      <c r="M1473" s="345"/>
    </row>
    <row r="1474" spans="1:13" ht="15" customHeight="1">
      <c r="A1474" s="335"/>
      <c r="B1474" s="335">
        <v>1</v>
      </c>
      <c r="C1474" s="335">
        <v>2</v>
      </c>
      <c r="D1474" s="336"/>
      <c r="E1474" s="336"/>
      <c r="F1474" s="338"/>
      <c r="G1474" s="338" t="s">
        <v>911</v>
      </c>
      <c r="H1474" s="339"/>
      <c r="I1474" s="339"/>
      <c r="J1474" s="344"/>
      <c r="K1474" s="344"/>
      <c r="L1474" s="344"/>
      <c r="M1474" s="345"/>
    </row>
    <row r="1475" spans="1:13" ht="15" customHeight="1">
      <c r="A1475" s="335"/>
      <c r="B1475" s="335"/>
      <c r="C1475" s="335"/>
      <c r="D1475" s="336">
        <v>1</v>
      </c>
      <c r="E1475" s="336"/>
      <c r="F1475" s="338"/>
      <c r="G1475" s="338"/>
      <c r="H1475" s="339" t="s">
        <v>755</v>
      </c>
      <c r="I1475" s="339"/>
      <c r="J1475" s="344"/>
      <c r="K1475" s="344"/>
      <c r="L1475" s="344"/>
      <c r="M1475" s="345"/>
    </row>
    <row r="1476" spans="1:13" ht="15" customHeight="1">
      <c r="A1476" s="335"/>
      <c r="B1476" s="335"/>
      <c r="C1476" s="335"/>
      <c r="D1476" s="336"/>
      <c r="E1476" s="336">
        <v>3</v>
      </c>
      <c r="F1476" s="338"/>
      <c r="G1476" s="338"/>
      <c r="H1476" s="339"/>
      <c r="I1476" s="339" t="s">
        <v>1451</v>
      </c>
      <c r="J1476" s="347">
        <v>5000</v>
      </c>
      <c r="K1476" s="347">
        <v>11676</v>
      </c>
      <c r="L1476" s="347">
        <v>10556</v>
      </c>
      <c r="M1476" s="155">
        <f>L1476/K1476*100</f>
        <v>90.40767386091127</v>
      </c>
    </row>
    <row r="1477" spans="1:13" ht="15" customHeight="1">
      <c r="A1477" s="335"/>
      <c r="B1477" s="335"/>
      <c r="C1477" s="335"/>
      <c r="D1477" s="336"/>
      <c r="E1477" s="336">
        <v>5</v>
      </c>
      <c r="F1477" s="338"/>
      <c r="G1477" s="338"/>
      <c r="H1477" s="339"/>
      <c r="I1477" s="339" t="s">
        <v>1452</v>
      </c>
      <c r="J1477" s="347">
        <v>1000</v>
      </c>
      <c r="K1477" s="347"/>
      <c r="L1477" s="347"/>
      <c r="M1477" s="293"/>
    </row>
    <row r="1478" spans="1:13" ht="15" customHeight="1">
      <c r="A1478" s="335"/>
      <c r="B1478" s="335"/>
      <c r="C1478" s="335"/>
      <c r="D1478" s="336"/>
      <c r="E1478" s="336"/>
      <c r="F1478" s="338"/>
      <c r="G1478" s="338"/>
      <c r="H1478" s="339"/>
      <c r="I1478" s="339"/>
      <c r="J1478" s="347"/>
      <c r="K1478" s="347"/>
      <c r="L1478" s="347"/>
      <c r="M1478" s="341"/>
    </row>
    <row r="1479" spans="1:13" ht="15" customHeight="1">
      <c r="A1479" s="335"/>
      <c r="B1479" s="335"/>
      <c r="C1479" s="335"/>
      <c r="D1479" s="336"/>
      <c r="E1479" s="336"/>
      <c r="F1479" s="349"/>
      <c r="G1479" s="349"/>
      <c r="H1479" s="350"/>
      <c r="I1479" s="349" t="s">
        <v>79</v>
      </c>
      <c r="J1479" s="343">
        <f>SUM(J1472:J1478)</f>
        <v>6000</v>
      </c>
      <c r="K1479" s="343">
        <f>SUM(K1472:K1478)</f>
        <v>11676</v>
      </c>
      <c r="L1479" s="343">
        <f>SUM(L1472:L1478)</f>
        <v>10556</v>
      </c>
      <c r="M1479" s="305">
        <f>L1479/K1479*100</f>
        <v>90.40767386091127</v>
      </c>
    </row>
    <row r="1480" spans="1:13" ht="15" customHeight="1">
      <c r="A1480" s="335"/>
      <c r="B1480" s="335"/>
      <c r="C1480" s="335"/>
      <c r="D1480" s="336"/>
      <c r="E1480" s="336"/>
      <c r="F1480" s="338"/>
      <c r="G1480" s="338"/>
      <c r="H1480" s="339"/>
      <c r="I1480" s="338"/>
      <c r="J1480" s="344"/>
      <c r="K1480" s="344"/>
      <c r="L1480" s="344"/>
      <c r="M1480" s="345"/>
    </row>
    <row r="1481" spans="1:13" ht="13.5" customHeight="1">
      <c r="A1481" s="335"/>
      <c r="B1481" s="335">
        <v>2</v>
      </c>
      <c r="C1481" s="335">
        <v>2</v>
      </c>
      <c r="D1481" s="336"/>
      <c r="E1481" s="336"/>
      <c r="F1481" s="338"/>
      <c r="G1481" s="338" t="s">
        <v>912</v>
      </c>
      <c r="H1481" s="339"/>
      <c r="I1481" s="339"/>
      <c r="J1481" s="344"/>
      <c r="K1481" s="344"/>
      <c r="L1481" s="344"/>
      <c r="M1481" s="345"/>
    </row>
    <row r="1482" spans="1:13" ht="13.5" customHeight="1">
      <c r="A1482" s="335"/>
      <c r="B1482" s="335"/>
      <c r="C1482" s="335"/>
      <c r="D1482" s="336">
        <v>1</v>
      </c>
      <c r="E1482" s="336"/>
      <c r="F1482" s="338"/>
      <c r="G1482" s="338"/>
      <c r="H1482" s="339" t="s">
        <v>755</v>
      </c>
      <c r="I1482" s="339"/>
      <c r="J1482" s="344"/>
      <c r="K1482" s="344"/>
      <c r="L1482" s="344"/>
      <c r="M1482" s="345"/>
    </row>
    <row r="1483" spans="1:13" ht="13.5" customHeight="1">
      <c r="A1483" s="335"/>
      <c r="B1483" s="335"/>
      <c r="C1483" s="335"/>
      <c r="D1483" s="336"/>
      <c r="E1483" s="336">
        <v>1</v>
      </c>
      <c r="F1483" s="338"/>
      <c r="G1483" s="338"/>
      <c r="H1483" s="339"/>
      <c r="I1483" s="339" t="s">
        <v>1449</v>
      </c>
      <c r="J1483" s="347">
        <v>2727</v>
      </c>
      <c r="K1483" s="347">
        <v>3027</v>
      </c>
      <c r="L1483" s="347">
        <v>2944</v>
      </c>
      <c r="M1483" s="155">
        <f>L1483/K1483*100</f>
        <v>97.25801123224315</v>
      </c>
    </row>
    <row r="1484" spans="1:13" ht="13.5" customHeight="1">
      <c r="A1484" s="335"/>
      <c r="B1484" s="335"/>
      <c r="C1484" s="335"/>
      <c r="D1484" s="336"/>
      <c r="E1484" s="336">
        <v>2</v>
      </c>
      <c r="F1484" s="338"/>
      <c r="G1484" s="338"/>
      <c r="H1484" s="339"/>
      <c r="I1484" s="339" t="s">
        <v>1450</v>
      </c>
      <c r="J1484" s="347">
        <v>967</v>
      </c>
      <c r="K1484" s="347">
        <v>1088</v>
      </c>
      <c r="L1484" s="347">
        <v>1036</v>
      </c>
      <c r="M1484" s="155">
        <f>L1484/K1484*100</f>
        <v>95.22058823529412</v>
      </c>
    </row>
    <row r="1485" spans="1:13" ht="13.5" customHeight="1">
      <c r="A1485" s="335"/>
      <c r="B1485" s="335"/>
      <c r="C1485" s="335"/>
      <c r="D1485" s="336"/>
      <c r="E1485" s="336">
        <v>3</v>
      </c>
      <c r="F1485" s="338"/>
      <c r="G1485" s="338"/>
      <c r="H1485" s="339"/>
      <c r="I1485" s="339" t="s">
        <v>1451</v>
      </c>
      <c r="J1485" s="347">
        <v>768</v>
      </c>
      <c r="K1485" s="347">
        <v>1553</v>
      </c>
      <c r="L1485" s="347">
        <v>1538</v>
      </c>
      <c r="M1485" s="155">
        <f>L1485/K1485*100</f>
        <v>99.03412749517064</v>
      </c>
    </row>
    <row r="1486" spans="1:13" ht="13.5" customHeight="1">
      <c r="A1486" s="335"/>
      <c r="B1486" s="335"/>
      <c r="C1486" s="335"/>
      <c r="D1486" s="336"/>
      <c r="E1486" s="336"/>
      <c r="F1486" s="338"/>
      <c r="G1486" s="338"/>
      <c r="H1486" s="339"/>
      <c r="I1486" s="339"/>
      <c r="J1486" s="347"/>
      <c r="K1486" s="347"/>
      <c r="L1486" s="347"/>
      <c r="M1486" s="341"/>
    </row>
    <row r="1487" spans="1:13" ht="13.5" customHeight="1">
      <c r="A1487" s="335"/>
      <c r="B1487" s="335"/>
      <c r="C1487" s="335"/>
      <c r="D1487" s="336"/>
      <c r="E1487" s="336"/>
      <c r="F1487" s="349"/>
      <c r="G1487" s="349"/>
      <c r="H1487" s="350"/>
      <c r="I1487" s="349" t="s">
        <v>79</v>
      </c>
      <c r="J1487" s="343">
        <f>SUM(J1481:J1486)</f>
        <v>4462</v>
      </c>
      <c r="K1487" s="343">
        <f>SUM(K1481:K1486)</f>
        <v>5668</v>
      </c>
      <c r="L1487" s="343">
        <f>SUM(L1481:L1486)</f>
        <v>5518</v>
      </c>
      <c r="M1487" s="305">
        <f>L1487/K1487*100</f>
        <v>97.35356386732533</v>
      </c>
    </row>
    <row r="1488" spans="1:13" ht="13.5" customHeight="1">
      <c r="A1488" s="335"/>
      <c r="B1488" s="335"/>
      <c r="C1488" s="335"/>
      <c r="D1488" s="336"/>
      <c r="E1488" s="336"/>
      <c r="F1488" s="338"/>
      <c r="G1488" s="338"/>
      <c r="H1488" s="339"/>
      <c r="I1488" s="338"/>
      <c r="J1488" s="344"/>
      <c r="K1488" s="344"/>
      <c r="L1488" s="344"/>
      <c r="M1488" s="345"/>
    </row>
    <row r="1489" spans="1:13" ht="13.5" customHeight="1">
      <c r="A1489" s="335"/>
      <c r="B1489" s="335">
        <v>3</v>
      </c>
      <c r="C1489" s="335">
        <v>2</v>
      </c>
      <c r="D1489" s="336"/>
      <c r="E1489" s="336"/>
      <c r="F1489" s="338"/>
      <c r="G1489" s="338" t="s">
        <v>913</v>
      </c>
      <c r="H1489" s="339"/>
      <c r="I1489" s="339"/>
      <c r="J1489" s="344"/>
      <c r="K1489" s="344"/>
      <c r="L1489" s="344"/>
      <c r="M1489" s="345"/>
    </row>
    <row r="1490" spans="1:13" ht="13.5" customHeight="1">
      <c r="A1490" s="335"/>
      <c r="B1490" s="335"/>
      <c r="C1490" s="335"/>
      <c r="D1490" s="336">
        <v>1</v>
      </c>
      <c r="E1490" s="336"/>
      <c r="F1490" s="338"/>
      <c r="G1490" s="338"/>
      <c r="H1490" s="339" t="s">
        <v>755</v>
      </c>
      <c r="I1490" s="339"/>
      <c r="J1490" s="344"/>
      <c r="K1490" s="344"/>
      <c r="L1490" s="344"/>
      <c r="M1490" s="345"/>
    </row>
    <row r="1491" spans="1:13" ht="13.5" customHeight="1">
      <c r="A1491" s="335"/>
      <c r="B1491" s="335"/>
      <c r="C1491" s="335"/>
      <c r="D1491" s="336"/>
      <c r="E1491" s="336">
        <v>3</v>
      </c>
      <c r="F1491" s="338"/>
      <c r="G1491" s="338"/>
      <c r="H1491" s="339"/>
      <c r="I1491" s="339" t="s">
        <v>1451</v>
      </c>
      <c r="J1491" s="347">
        <v>500</v>
      </c>
      <c r="K1491" s="347">
        <v>154</v>
      </c>
      <c r="L1491" s="347">
        <v>54</v>
      </c>
      <c r="M1491" s="155">
        <f>L1491/K1491*100</f>
        <v>35.064935064935064</v>
      </c>
    </row>
    <row r="1492" spans="1:13" ht="13.5" customHeight="1">
      <c r="A1492" s="335"/>
      <c r="B1492" s="335"/>
      <c r="C1492" s="335"/>
      <c r="D1492" s="336"/>
      <c r="E1492" s="336"/>
      <c r="F1492" s="338"/>
      <c r="G1492" s="338"/>
      <c r="H1492" s="339"/>
      <c r="I1492" s="339"/>
      <c r="J1492" s="347"/>
      <c r="K1492" s="347"/>
      <c r="L1492" s="347"/>
      <c r="M1492" s="341"/>
    </row>
    <row r="1493" spans="1:13" ht="13.5" customHeight="1">
      <c r="A1493" s="335"/>
      <c r="B1493" s="335"/>
      <c r="C1493" s="335"/>
      <c r="D1493" s="336"/>
      <c r="E1493" s="336"/>
      <c r="F1493" s="349"/>
      <c r="G1493" s="349"/>
      <c r="H1493" s="350"/>
      <c r="I1493" s="349" t="s">
        <v>79</v>
      </c>
      <c r="J1493" s="343">
        <f>SUM(J1488:J1492)</f>
        <v>500</v>
      </c>
      <c r="K1493" s="343">
        <f>SUM(K1488:K1492)</f>
        <v>154</v>
      </c>
      <c r="L1493" s="343">
        <f>SUM(L1488:L1492)</f>
        <v>54</v>
      </c>
      <c r="M1493" s="305">
        <f>L1493/K1493*100</f>
        <v>35.064935064935064</v>
      </c>
    </row>
    <row r="1494" spans="1:13" ht="15.75" customHeight="1">
      <c r="A1494" s="335"/>
      <c r="B1494" s="335"/>
      <c r="C1494" s="335"/>
      <c r="D1494" s="336"/>
      <c r="E1494" s="336"/>
      <c r="F1494" s="338"/>
      <c r="G1494" s="338"/>
      <c r="H1494" s="339"/>
      <c r="I1494" s="338"/>
      <c r="J1494" s="344"/>
      <c r="K1494" s="344"/>
      <c r="L1494" s="344"/>
      <c r="M1494" s="345"/>
    </row>
    <row r="1495" spans="1:13" ht="15.75" customHeight="1">
      <c r="A1495" s="335"/>
      <c r="B1495" s="335">
        <v>4</v>
      </c>
      <c r="C1495" s="335">
        <v>1</v>
      </c>
      <c r="D1495" s="336"/>
      <c r="E1495" s="336"/>
      <c r="F1495" s="338"/>
      <c r="G1495" s="338" t="s">
        <v>914</v>
      </c>
      <c r="H1495" s="339"/>
      <c r="I1495" s="339"/>
      <c r="J1495" s="344"/>
      <c r="K1495" s="344"/>
      <c r="L1495" s="344"/>
      <c r="M1495" s="345"/>
    </row>
    <row r="1496" spans="1:13" ht="15.75" customHeight="1">
      <c r="A1496" s="335"/>
      <c r="B1496" s="335"/>
      <c r="C1496" s="335"/>
      <c r="D1496" s="336">
        <v>1</v>
      </c>
      <c r="E1496" s="336"/>
      <c r="F1496" s="338"/>
      <c r="G1496" s="338"/>
      <c r="H1496" s="339" t="s">
        <v>755</v>
      </c>
      <c r="I1496" s="339"/>
      <c r="J1496" s="344"/>
      <c r="K1496" s="344"/>
      <c r="L1496" s="344"/>
      <c r="M1496" s="345"/>
    </row>
    <row r="1497" spans="1:13" ht="15.75" customHeight="1">
      <c r="A1497" s="335"/>
      <c r="B1497" s="335"/>
      <c r="C1497" s="335"/>
      <c r="D1497" s="336"/>
      <c r="E1497" s="336">
        <v>3</v>
      </c>
      <c r="F1497" s="338"/>
      <c r="G1497" s="338"/>
      <c r="H1497" s="339"/>
      <c r="I1497" s="339" t="s">
        <v>1451</v>
      </c>
      <c r="J1497" s="347">
        <v>1200</v>
      </c>
      <c r="K1497" s="347">
        <v>1149</v>
      </c>
      <c r="L1497" s="347">
        <v>1148</v>
      </c>
      <c r="M1497" s="155">
        <f>L1497/K1497*100</f>
        <v>99.91296779808529</v>
      </c>
    </row>
    <row r="1498" spans="1:13" ht="14.25" customHeight="1">
      <c r="A1498" s="335"/>
      <c r="B1498" s="335"/>
      <c r="C1498" s="335"/>
      <c r="D1498" s="336"/>
      <c r="E1498" s="336"/>
      <c r="F1498" s="338"/>
      <c r="G1498" s="338"/>
      <c r="H1498" s="339"/>
      <c r="I1498" s="339"/>
      <c r="J1498" s="347"/>
      <c r="K1498" s="347"/>
      <c r="L1498" s="347"/>
      <c r="M1498" s="341"/>
    </row>
    <row r="1499" spans="1:13" ht="14.25" customHeight="1">
      <c r="A1499" s="335"/>
      <c r="B1499" s="335"/>
      <c r="C1499" s="335"/>
      <c r="D1499" s="336"/>
      <c r="E1499" s="336"/>
      <c r="F1499" s="349"/>
      <c r="G1499" s="349"/>
      <c r="H1499" s="350"/>
      <c r="I1499" s="349" t="s">
        <v>79</v>
      </c>
      <c r="J1499" s="343">
        <f>SUM(J1494:J1498)</f>
        <v>1200</v>
      </c>
      <c r="K1499" s="343">
        <f>SUM(K1494:K1498)</f>
        <v>1149</v>
      </c>
      <c r="L1499" s="343">
        <f>SUM(L1494:L1498)</f>
        <v>1148</v>
      </c>
      <c r="M1499" s="305">
        <f>L1499/K1499*100</f>
        <v>99.91296779808529</v>
      </c>
    </row>
    <row r="1500" spans="1:13" ht="14.25" customHeight="1">
      <c r="A1500" s="335"/>
      <c r="B1500" s="335"/>
      <c r="C1500" s="335"/>
      <c r="D1500" s="336"/>
      <c r="E1500" s="336"/>
      <c r="F1500" s="338"/>
      <c r="G1500" s="338"/>
      <c r="H1500" s="339"/>
      <c r="I1500" s="338"/>
      <c r="J1500" s="344"/>
      <c r="K1500" s="344"/>
      <c r="L1500" s="344"/>
      <c r="M1500" s="345"/>
    </row>
    <row r="1501" spans="1:13" ht="14.25" customHeight="1">
      <c r="A1501" s="335"/>
      <c r="B1501" s="335">
        <v>5</v>
      </c>
      <c r="C1501" s="335">
        <v>1</v>
      </c>
      <c r="D1501" s="336"/>
      <c r="E1501" s="336"/>
      <c r="F1501" s="338"/>
      <c r="G1501" s="338" t="s">
        <v>915</v>
      </c>
      <c r="H1501" s="339"/>
      <c r="I1501" s="339"/>
      <c r="J1501" s="344"/>
      <c r="K1501" s="344"/>
      <c r="L1501" s="344"/>
      <c r="M1501" s="345"/>
    </row>
    <row r="1502" spans="1:13" ht="14.25" customHeight="1">
      <c r="A1502" s="335"/>
      <c r="B1502" s="335"/>
      <c r="C1502" s="335"/>
      <c r="D1502" s="336">
        <v>1</v>
      </c>
      <c r="E1502" s="336"/>
      <c r="F1502" s="338"/>
      <c r="G1502" s="338"/>
      <c r="H1502" s="339" t="s">
        <v>755</v>
      </c>
      <c r="I1502" s="339"/>
      <c r="J1502" s="344"/>
      <c r="K1502" s="344"/>
      <c r="L1502" s="344"/>
      <c r="M1502" s="345"/>
    </row>
    <row r="1503" spans="1:13" ht="14.25" customHeight="1">
      <c r="A1503" s="335"/>
      <c r="B1503" s="335"/>
      <c r="C1503" s="335"/>
      <c r="D1503" s="336"/>
      <c r="E1503" s="336">
        <v>3</v>
      </c>
      <c r="F1503" s="338"/>
      <c r="G1503" s="338"/>
      <c r="H1503" s="339"/>
      <c r="I1503" s="339" t="s">
        <v>1451</v>
      </c>
      <c r="J1503" s="347">
        <v>500</v>
      </c>
      <c r="K1503" s="347"/>
      <c r="L1503" s="347"/>
      <c r="M1503" s="293"/>
    </row>
    <row r="1504" spans="1:13" ht="9" customHeight="1">
      <c r="A1504" s="335"/>
      <c r="B1504" s="335"/>
      <c r="C1504" s="335"/>
      <c r="D1504" s="336"/>
      <c r="E1504" s="336"/>
      <c r="F1504" s="338"/>
      <c r="G1504" s="338"/>
      <c r="H1504" s="339"/>
      <c r="I1504" s="339"/>
      <c r="J1504" s="347"/>
      <c r="K1504" s="347"/>
      <c r="L1504" s="347"/>
      <c r="M1504" s="341"/>
    </row>
    <row r="1505" spans="1:13" ht="14.25" customHeight="1">
      <c r="A1505" s="335"/>
      <c r="B1505" s="335"/>
      <c r="C1505" s="335"/>
      <c r="D1505" s="336"/>
      <c r="E1505" s="336"/>
      <c r="F1505" s="349"/>
      <c r="G1505" s="349"/>
      <c r="H1505" s="350"/>
      <c r="I1505" s="349" t="s">
        <v>79</v>
      </c>
      <c r="J1505" s="343">
        <f>SUM(J1500:J1504)</f>
        <v>500</v>
      </c>
      <c r="K1505" s="343">
        <f>SUM(K1500:K1504)</f>
        <v>0</v>
      </c>
      <c r="L1505" s="343">
        <f>SUM(L1500:L1504)</f>
        <v>0</v>
      </c>
      <c r="M1505" s="305"/>
    </row>
    <row r="1506" spans="1:13" ht="4.5" customHeight="1">
      <c r="A1506" s="335"/>
      <c r="B1506" s="335"/>
      <c r="C1506" s="335"/>
      <c r="D1506" s="336"/>
      <c r="E1506" s="336"/>
      <c r="F1506" s="338"/>
      <c r="G1506" s="338"/>
      <c r="H1506" s="339"/>
      <c r="I1506" s="338"/>
      <c r="J1506" s="344"/>
      <c r="K1506" s="344"/>
      <c r="L1506" s="344"/>
      <c r="M1506" s="345"/>
    </row>
    <row r="1507" spans="1:13" ht="14.25" customHeight="1">
      <c r="A1507" s="335"/>
      <c r="B1507" s="335"/>
      <c r="C1507" s="335"/>
      <c r="D1507" s="336"/>
      <c r="E1507" s="336"/>
      <c r="F1507" s="365"/>
      <c r="G1507" s="366"/>
      <c r="H1507" s="367"/>
      <c r="I1507" s="353" t="s">
        <v>76</v>
      </c>
      <c r="J1507" s="346">
        <f>SUM(J1472:J1506)/2</f>
        <v>12662</v>
      </c>
      <c r="K1507" s="346">
        <f>SUM(K1472:K1506)/2</f>
        <v>18647</v>
      </c>
      <c r="L1507" s="346">
        <f>SUM(L1472:L1506)/2</f>
        <v>17276</v>
      </c>
      <c r="M1507" s="165">
        <f>L1507/K1507*100</f>
        <v>92.64761087574409</v>
      </c>
    </row>
    <row r="1508" spans="1:13" ht="14.25" customHeight="1">
      <c r="A1508" s="335"/>
      <c r="B1508" s="335"/>
      <c r="C1508" s="335"/>
      <c r="D1508" s="336"/>
      <c r="E1508" s="336"/>
      <c r="F1508" s="338"/>
      <c r="G1508" s="338"/>
      <c r="H1508" s="339"/>
      <c r="I1508" s="338"/>
      <c r="J1508" s="344"/>
      <c r="K1508" s="344"/>
      <c r="L1508" s="344"/>
      <c r="M1508" s="345"/>
    </row>
    <row r="1509" spans="1:13" ht="14.25" customHeight="1">
      <c r="A1509" s="361">
        <v>29</v>
      </c>
      <c r="B1509" s="361"/>
      <c r="C1509" s="361"/>
      <c r="D1509" s="362"/>
      <c r="E1509" s="362"/>
      <c r="F1509" s="363" t="s">
        <v>916</v>
      </c>
      <c r="G1509" s="363"/>
      <c r="H1509" s="364"/>
      <c r="I1509" s="339"/>
      <c r="J1509" s="340"/>
      <c r="K1509" s="340"/>
      <c r="L1509" s="340"/>
      <c r="M1509" s="341"/>
    </row>
    <row r="1510" spans="1:13" ht="14.25" customHeight="1">
      <c r="A1510" s="335"/>
      <c r="B1510" s="335">
        <v>1</v>
      </c>
      <c r="C1510" s="335">
        <v>1</v>
      </c>
      <c r="D1510" s="336"/>
      <c r="E1510" s="336"/>
      <c r="F1510" s="337"/>
      <c r="G1510" s="342" t="s">
        <v>293</v>
      </c>
      <c r="H1510" s="339"/>
      <c r="I1510" s="339"/>
      <c r="J1510" s="340"/>
      <c r="K1510" s="340"/>
      <c r="L1510" s="340"/>
      <c r="M1510" s="341"/>
    </row>
    <row r="1511" spans="1:13" ht="14.25" customHeight="1">
      <c r="A1511" s="335"/>
      <c r="B1511" s="335"/>
      <c r="C1511" s="335"/>
      <c r="D1511" s="336">
        <v>1</v>
      </c>
      <c r="E1511" s="336"/>
      <c r="F1511" s="337"/>
      <c r="G1511" s="338"/>
      <c r="H1511" s="339" t="s">
        <v>755</v>
      </c>
      <c r="I1511" s="339"/>
      <c r="J1511" s="340"/>
      <c r="K1511" s="340"/>
      <c r="L1511" s="340"/>
      <c r="M1511" s="341"/>
    </row>
    <row r="1512" spans="1:13" ht="14.25" customHeight="1">
      <c r="A1512" s="335"/>
      <c r="B1512" s="335"/>
      <c r="C1512" s="335"/>
      <c r="D1512" s="336"/>
      <c r="E1512" s="336">
        <v>5</v>
      </c>
      <c r="F1512" s="337"/>
      <c r="G1512" s="338"/>
      <c r="H1512" s="339"/>
      <c r="I1512" s="339" t="s">
        <v>1452</v>
      </c>
      <c r="J1512" s="340">
        <v>170</v>
      </c>
      <c r="K1512" s="340">
        <v>2009</v>
      </c>
      <c r="L1512" s="340">
        <v>2009</v>
      </c>
      <c r="M1512" s="155">
        <f>L1512/K1512*100</f>
        <v>100</v>
      </c>
    </row>
    <row r="1513" spans="1:13" ht="14.25" customHeight="1">
      <c r="A1513" s="335"/>
      <c r="B1513" s="335"/>
      <c r="C1513" s="335"/>
      <c r="D1513" s="336"/>
      <c r="E1513" s="336"/>
      <c r="F1513" s="337"/>
      <c r="G1513" s="338"/>
      <c r="H1513" s="339"/>
      <c r="I1513" s="339"/>
      <c r="J1513" s="340"/>
      <c r="K1513" s="340"/>
      <c r="L1513" s="340"/>
      <c r="M1513" s="341"/>
    </row>
    <row r="1514" spans="1:13" ht="14.25" customHeight="1">
      <c r="A1514" s="335"/>
      <c r="B1514" s="335"/>
      <c r="C1514" s="335"/>
      <c r="D1514" s="336"/>
      <c r="E1514" s="336"/>
      <c r="F1514" s="348"/>
      <c r="G1514" s="349"/>
      <c r="H1514" s="350"/>
      <c r="I1514" s="349" t="s">
        <v>79</v>
      </c>
      <c r="J1514" s="343">
        <f>SUM(J1512:J1513)</f>
        <v>170</v>
      </c>
      <c r="K1514" s="343">
        <f>SUM(K1512:K1513)</f>
        <v>2009</v>
      </c>
      <c r="L1514" s="343">
        <f>SUM(L1512:L1513)</f>
        <v>2009</v>
      </c>
      <c r="M1514" s="305">
        <f>L1514/K1514*100</f>
        <v>100</v>
      </c>
    </row>
    <row r="1515" spans="1:13" ht="14.25" customHeight="1">
      <c r="A1515" s="335"/>
      <c r="B1515" s="335"/>
      <c r="C1515" s="335"/>
      <c r="D1515" s="336"/>
      <c r="E1515" s="336"/>
      <c r="F1515" s="337"/>
      <c r="G1515" s="338"/>
      <c r="H1515" s="339"/>
      <c r="I1515" s="339"/>
      <c r="J1515" s="340"/>
      <c r="K1515" s="340"/>
      <c r="L1515" s="340"/>
      <c r="M1515" s="341"/>
    </row>
    <row r="1516" spans="1:13" ht="13.5" customHeight="1">
      <c r="A1516" s="335"/>
      <c r="B1516" s="335">
        <v>2</v>
      </c>
      <c r="C1516" s="335">
        <v>1</v>
      </c>
      <c r="D1516" s="336"/>
      <c r="E1516" s="336"/>
      <c r="F1516" s="337"/>
      <c r="G1516" s="342" t="s">
        <v>295</v>
      </c>
      <c r="H1516" s="339"/>
      <c r="I1516" s="339"/>
      <c r="J1516" s="340"/>
      <c r="K1516" s="340"/>
      <c r="L1516" s="340"/>
      <c r="M1516" s="341"/>
    </row>
    <row r="1517" spans="1:13" ht="13.5" customHeight="1">
      <c r="A1517" s="335"/>
      <c r="B1517" s="335"/>
      <c r="C1517" s="335"/>
      <c r="D1517" s="336">
        <v>1</v>
      </c>
      <c r="E1517" s="336"/>
      <c r="F1517" s="337"/>
      <c r="G1517" s="338"/>
      <c r="H1517" s="339" t="s">
        <v>755</v>
      </c>
      <c r="I1517" s="339"/>
      <c r="J1517" s="340"/>
      <c r="K1517" s="340"/>
      <c r="L1517" s="340"/>
      <c r="M1517" s="341"/>
    </row>
    <row r="1518" spans="1:13" ht="13.5" customHeight="1">
      <c r="A1518" s="335"/>
      <c r="B1518" s="335"/>
      <c r="C1518" s="335"/>
      <c r="D1518" s="336"/>
      <c r="E1518" s="336">
        <v>5</v>
      </c>
      <c r="F1518" s="337"/>
      <c r="G1518" s="338"/>
      <c r="H1518" s="339"/>
      <c r="I1518" s="339" t="s">
        <v>1452</v>
      </c>
      <c r="J1518" s="340">
        <v>10000</v>
      </c>
      <c r="K1518" s="340">
        <v>86012</v>
      </c>
      <c r="L1518" s="340">
        <v>83991</v>
      </c>
      <c r="M1518" s="155">
        <f>L1518/K1518*100</f>
        <v>97.65032786122867</v>
      </c>
    </row>
    <row r="1519" spans="1:13" ht="13.5" customHeight="1">
      <c r="A1519" s="335"/>
      <c r="B1519" s="335"/>
      <c r="C1519" s="335"/>
      <c r="D1519" s="336"/>
      <c r="E1519" s="336"/>
      <c r="F1519" s="337"/>
      <c r="G1519" s="338"/>
      <c r="H1519" s="339"/>
      <c r="I1519" s="339"/>
      <c r="J1519" s="340"/>
      <c r="K1519" s="340"/>
      <c r="L1519" s="340"/>
      <c r="M1519" s="341"/>
    </row>
    <row r="1520" spans="1:13" ht="13.5" customHeight="1">
      <c r="A1520" s="335"/>
      <c r="B1520" s="335"/>
      <c r="C1520" s="335"/>
      <c r="D1520" s="336"/>
      <c r="E1520" s="336"/>
      <c r="F1520" s="348"/>
      <c r="G1520" s="349"/>
      <c r="H1520" s="350"/>
      <c r="I1520" s="349" t="s">
        <v>79</v>
      </c>
      <c r="J1520" s="343">
        <f>SUM(J1515:J1519)</f>
        <v>10000</v>
      </c>
      <c r="K1520" s="343">
        <f>SUM(K1515:K1519)</f>
        <v>86012</v>
      </c>
      <c r="L1520" s="343">
        <f>SUM(L1515:L1519)</f>
        <v>83991</v>
      </c>
      <c r="M1520" s="305">
        <f>L1520/K1520*100</f>
        <v>97.65032786122867</v>
      </c>
    </row>
    <row r="1521" spans="1:13" ht="13.5" customHeight="1">
      <c r="A1521" s="335"/>
      <c r="B1521" s="335"/>
      <c r="C1521" s="335"/>
      <c r="D1521" s="336"/>
      <c r="E1521" s="336"/>
      <c r="F1521" s="337"/>
      <c r="G1521" s="338"/>
      <c r="H1521" s="339"/>
      <c r="I1521" s="338"/>
      <c r="J1521" s="344"/>
      <c r="K1521" s="344"/>
      <c r="L1521" s="344"/>
      <c r="M1521" s="345"/>
    </row>
    <row r="1522" spans="1:13" ht="13.5" customHeight="1">
      <c r="A1522" s="335"/>
      <c r="B1522" s="335">
        <v>3</v>
      </c>
      <c r="C1522" s="335">
        <v>1</v>
      </c>
      <c r="D1522" s="336"/>
      <c r="E1522" s="336"/>
      <c r="F1522" s="337"/>
      <c r="G1522" s="342" t="s">
        <v>917</v>
      </c>
      <c r="H1522" s="339"/>
      <c r="I1522" s="339"/>
      <c r="J1522" s="340"/>
      <c r="K1522" s="340"/>
      <c r="L1522" s="340"/>
      <c r="M1522" s="341"/>
    </row>
    <row r="1523" spans="1:13" ht="13.5" customHeight="1">
      <c r="A1523" s="335"/>
      <c r="B1523" s="335"/>
      <c r="C1523" s="335"/>
      <c r="D1523" s="336">
        <v>1</v>
      </c>
      <c r="E1523" s="336"/>
      <c r="F1523" s="337"/>
      <c r="G1523" s="338"/>
      <c r="H1523" s="339" t="s">
        <v>755</v>
      </c>
      <c r="I1523" s="339"/>
      <c r="J1523" s="340"/>
      <c r="K1523" s="340"/>
      <c r="L1523" s="340"/>
      <c r="M1523" s="341"/>
    </row>
    <row r="1524" spans="1:13" ht="13.5" customHeight="1">
      <c r="A1524" s="335"/>
      <c r="B1524" s="335"/>
      <c r="C1524" s="335"/>
      <c r="D1524" s="336"/>
      <c r="E1524" s="336">
        <v>2</v>
      </c>
      <c r="F1524" s="337"/>
      <c r="G1524" s="338"/>
      <c r="H1524" s="339"/>
      <c r="I1524" s="339" t="s">
        <v>1450</v>
      </c>
      <c r="J1524" s="340">
        <v>180</v>
      </c>
      <c r="K1524" s="340">
        <v>1807</v>
      </c>
      <c r="L1524" s="340">
        <v>1518</v>
      </c>
      <c r="M1524" s="155">
        <f>L1524/K1524*100</f>
        <v>84.00664084117322</v>
      </c>
    </row>
    <row r="1525" spans="1:13" ht="13.5" customHeight="1">
      <c r="A1525" s="335"/>
      <c r="B1525" s="335"/>
      <c r="C1525" s="335"/>
      <c r="D1525" s="336"/>
      <c r="E1525" s="336">
        <v>5</v>
      </c>
      <c r="F1525" s="337"/>
      <c r="G1525" s="338"/>
      <c r="H1525" s="339"/>
      <c r="I1525" s="339" t="s">
        <v>1452</v>
      </c>
      <c r="J1525" s="340">
        <v>1000</v>
      </c>
      <c r="K1525" s="340">
        <v>10163</v>
      </c>
      <c r="L1525" s="340">
        <v>8737</v>
      </c>
      <c r="M1525" s="155">
        <f>L1525/K1525*100</f>
        <v>85.96871002656697</v>
      </c>
    </row>
    <row r="1526" spans="1:13" ht="13.5" customHeight="1">
      <c r="A1526" s="335"/>
      <c r="B1526" s="335"/>
      <c r="C1526" s="335"/>
      <c r="D1526" s="336"/>
      <c r="E1526" s="336"/>
      <c r="F1526" s="337"/>
      <c r="G1526" s="338"/>
      <c r="H1526" s="339"/>
      <c r="I1526" s="339"/>
      <c r="J1526" s="340"/>
      <c r="K1526" s="340"/>
      <c r="L1526" s="340"/>
      <c r="M1526" s="341"/>
    </row>
    <row r="1527" spans="1:13" ht="13.5" customHeight="1">
      <c r="A1527" s="335"/>
      <c r="B1527" s="335"/>
      <c r="C1527" s="335"/>
      <c r="D1527" s="336"/>
      <c r="E1527" s="336"/>
      <c r="F1527" s="348"/>
      <c r="G1527" s="349"/>
      <c r="H1527" s="350"/>
      <c r="I1527" s="349" t="s">
        <v>79</v>
      </c>
      <c r="J1527" s="343">
        <f>SUM(J1521:J1526)</f>
        <v>1180</v>
      </c>
      <c r="K1527" s="343">
        <f>SUM(K1521:K1526)</f>
        <v>11970</v>
      </c>
      <c r="L1527" s="343">
        <f>SUM(L1521:L1526)</f>
        <v>10255</v>
      </c>
      <c r="M1527" s="305">
        <f>L1527/K1527*100</f>
        <v>85.67251461988305</v>
      </c>
    </row>
    <row r="1528" spans="1:13" ht="13.5" customHeight="1">
      <c r="A1528" s="335"/>
      <c r="B1528" s="335"/>
      <c r="C1528" s="335"/>
      <c r="D1528" s="336"/>
      <c r="E1528" s="336"/>
      <c r="F1528" s="337"/>
      <c r="G1528" s="338"/>
      <c r="H1528" s="339"/>
      <c r="I1528" s="338"/>
      <c r="J1528" s="344"/>
      <c r="K1528" s="344"/>
      <c r="L1528" s="344"/>
      <c r="M1528" s="345"/>
    </row>
    <row r="1529" spans="1:13" ht="13.5" customHeight="1">
      <c r="A1529" s="335"/>
      <c r="B1529" s="335">
        <v>4</v>
      </c>
      <c r="C1529" s="335">
        <v>1</v>
      </c>
      <c r="D1529" s="336"/>
      <c r="E1529" s="336"/>
      <c r="F1529" s="337"/>
      <c r="G1529" s="342" t="s">
        <v>918</v>
      </c>
      <c r="H1529" s="339"/>
      <c r="I1529" s="339"/>
      <c r="J1529" s="340"/>
      <c r="K1529" s="340"/>
      <c r="L1529" s="340"/>
      <c r="M1529" s="341"/>
    </row>
    <row r="1530" spans="1:13" ht="13.5" customHeight="1">
      <c r="A1530" s="335"/>
      <c r="B1530" s="335"/>
      <c r="C1530" s="335"/>
      <c r="D1530" s="336">
        <v>1</v>
      </c>
      <c r="E1530" s="336"/>
      <c r="F1530" s="337"/>
      <c r="G1530" s="338"/>
      <c r="H1530" s="339" t="s">
        <v>755</v>
      </c>
      <c r="I1530" s="339"/>
      <c r="J1530" s="340"/>
      <c r="K1530" s="340"/>
      <c r="L1530" s="340"/>
      <c r="M1530" s="341"/>
    </row>
    <row r="1531" spans="1:13" ht="13.5" customHeight="1">
      <c r="A1531" s="335"/>
      <c r="B1531" s="335"/>
      <c r="C1531" s="335"/>
      <c r="D1531" s="336"/>
      <c r="E1531" s="336">
        <v>2</v>
      </c>
      <c r="F1531" s="337"/>
      <c r="G1531" s="338"/>
      <c r="H1531" s="339"/>
      <c r="I1531" s="339" t="s">
        <v>1450</v>
      </c>
      <c r="J1531" s="340">
        <v>900</v>
      </c>
      <c r="K1531" s="340">
        <v>969</v>
      </c>
      <c r="L1531" s="340">
        <v>880</v>
      </c>
      <c r="M1531" s="155">
        <f>L1531/K1531*100</f>
        <v>90.81527347781217</v>
      </c>
    </row>
    <row r="1532" spans="1:13" ht="13.5" customHeight="1">
      <c r="A1532" s="335"/>
      <c r="B1532" s="335"/>
      <c r="C1532" s="335"/>
      <c r="D1532" s="336"/>
      <c r="E1532" s="336">
        <v>5</v>
      </c>
      <c r="F1532" s="337"/>
      <c r="G1532" s="338"/>
      <c r="H1532" s="339"/>
      <c r="I1532" s="339" t="s">
        <v>1452</v>
      </c>
      <c r="J1532" s="340">
        <v>5000</v>
      </c>
      <c r="K1532" s="340">
        <v>5384</v>
      </c>
      <c r="L1532" s="340">
        <v>4563</v>
      </c>
      <c r="M1532" s="155">
        <f>L1532/K1532*100</f>
        <v>84.75111441307578</v>
      </c>
    </row>
    <row r="1533" spans="1:13" ht="13.5" customHeight="1">
      <c r="A1533" s="335"/>
      <c r="B1533" s="335"/>
      <c r="C1533" s="335"/>
      <c r="D1533" s="336"/>
      <c r="E1533" s="336"/>
      <c r="F1533" s="337"/>
      <c r="G1533" s="338"/>
      <c r="H1533" s="339"/>
      <c r="I1533" s="339"/>
      <c r="J1533" s="340"/>
      <c r="K1533" s="340"/>
      <c r="L1533" s="340"/>
      <c r="M1533" s="341"/>
    </row>
    <row r="1534" spans="1:13" ht="13.5" customHeight="1">
      <c r="A1534" s="335"/>
      <c r="B1534" s="335"/>
      <c r="C1534" s="335"/>
      <c r="D1534" s="336"/>
      <c r="E1534" s="336"/>
      <c r="F1534" s="348"/>
      <c r="G1534" s="349"/>
      <c r="H1534" s="350"/>
      <c r="I1534" s="349" t="s">
        <v>79</v>
      </c>
      <c r="J1534" s="343">
        <f>SUM(J1528:J1533)</f>
        <v>5900</v>
      </c>
      <c r="K1534" s="343">
        <f>SUM(K1528:K1533)</f>
        <v>6353</v>
      </c>
      <c r="L1534" s="343">
        <f>SUM(L1528:L1533)</f>
        <v>5443</v>
      </c>
      <c r="M1534" s="305">
        <f>L1534/K1534*100</f>
        <v>85.67605855501338</v>
      </c>
    </row>
    <row r="1535" spans="1:13" ht="13.5" customHeight="1">
      <c r="A1535" s="335"/>
      <c r="B1535" s="335"/>
      <c r="C1535" s="335"/>
      <c r="D1535" s="336"/>
      <c r="E1535" s="336"/>
      <c r="F1535" s="337"/>
      <c r="G1535" s="338"/>
      <c r="H1535" s="339"/>
      <c r="I1535" s="338"/>
      <c r="J1535" s="344"/>
      <c r="K1535" s="344"/>
      <c r="L1535" s="344"/>
      <c r="M1535" s="345"/>
    </row>
    <row r="1536" spans="1:13" ht="13.5" customHeight="1">
      <c r="A1536" s="335"/>
      <c r="B1536" s="335">
        <v>5</v>
      </c>
      <c r="C1536" s="335">
        <v>1</v>
      </c>
      <c r="D1536" s="336"/>
      <c r="E1536" s="336"/>
      <c r="F1536" s="337"/>
      <c r="G1536" s="342" t="s">
        <v>919</v>
      </c>
      <c r="H1536" s="339"/>
      <c r="I1536" s="339"/>
      <c r="J1536" s="340"/>
      <c r="K1536" s="340"/>
      <c r="L1536" s="340"/>
      <c r="M1536" s="341"/>
    </row>
    <row r="1537" spans="1:13" ht="13.5" customHeight="1">
      <c r="A1537" s="335"/>
      <c r="B1537" s="335"/>
      <c r="C1537" s="335"/>
      <c r="D1537" s="336">
        <v>1</v>
      </c>
      <c r="E1537" s="336"/>
      <c r="F1537" s="337"/>
      <c r="G1537" s="338"/>
      <c r="H1537" s="339" t="s">
        <v>755</v>
      </c>
      <c r="I1537" s="339"/>
      <c r="J1537" s="340"/>
      <c r="K1537" s="340"/>
      <c r="L1537" s="340"/>
      <c r="M1537" s="341"/>
    </row>
    <row r="1538" spans="1:13" ht="13.5" customHeight="1">
      <c r="A1538" s="335"/>
      <c r="B1538" s="335"/>
      <c r="C1538" s="335"/>
      <c r="D1538" s="336"/>
      <c r="E1538" s="336">
        <v>5</v>
      </c>
      <c r="F1538" s="337"/>
      <c r="G1538" s="338"/>
      <c r="H1538" s="339"/>
      <c r="I1538" s="339" t="s">
        <v>1452</v>
      </c>
      <c r="J1538" s="340">
        <v>14500</v>
      </c>
      <c r="K1538" s="340">
        <v>14542</v>
      </c>
      <c r="L1538" s="340">
        <v>14541</v>
      </c>
      <c r="M1538" s="155">
        <f>L1538/K1538*100</f>
        <v>99.99312336679962</v>
      </c>
    </row>
    <row r="1539" spans="1:13" ht="13.5" customHeight="1">
      <c r="A1539" s="335"/>
      <c r="B1539" s="335"/>
      <c r="C1539" s="335"/>
      <c r="D1539" s="336"/>
      <c r="E1539" s="336"/>
      <c r="F1539" s="337"/>
      <c r="G1539" s="338"/>
      <c r="H1539" s="339"/>
      <c r="I1539" s="339"/>
      <c r="J1539" s="340"/>
      <c r="K1539" s="340"/>
      <c r="L1539" s="340"/>
      <c r="M1539" s="155"/>
    </row>
    <row r="1540" spans="1:13" ht="13.5" customHeight="1">
      <c r="A1540" s="335"/>
      <c r="B1540" s="335"/>
      <c r="C1540" s="335"/>
      <c r="D1540" s="336"/>
      <c r="E1540" s="336"/>
      <c r="F1540" s="348"/>
      <c r="G1540" s="349"/>
      <c r="H1540" s="350"/>
      <c r="I1540" s="349" t="s">
        <v>79</v>
      </c>
      <c r="J1540" s="343">
        <f>SUM(J1535:J1539)</f>
        <v>14500</v>
      </c>
      <c r="K1540" s="343">
        <f>SUM(K1535:K1539)</f>
        <v>14542</v>
      </c>
      <c r="L1540" s="343">
        <f>SUM(L1535:L1539)</f>
        <v>14541</v>
      </c>
      <c r="M1540" s="305">
        <f>L1540/K1540*100</f>
        <v>99.99312336679962</v>
      </c>
    </row>
    <row r="1541" spans="1:13" ht="13.5" customHeight="1">
      <c r="A1541" s="335"/>
      <c r="B1541" s="335"/>
      <c r="C1541" s="335"/>
      <c r="D1541" s="336"/>
      <c r="E1541" s="336"/>
      <c r="F1541" s="337"/>
      <c r="G1541" s="338"/>
      <c r="H1541" s="339"/>
      <c r="I1541" s="338"/>
      <c r="J1541" s="344"/>
      <c r="K1541" s="344"/>
      <c r="L1541" s="344"/>
      <c r="M1541" s="345"/>
    </row>
    <row r="1542" spans="1:13" ht="13.5" customHeight="1">
      <c r="A1542" s="335"/>
      <c r="B1542" s="335">
        <v>6</v>
      </c>
      <c r="C1542" s="335">
        <v>1</v>
      </c>
      <c r="D1542" s="336"/>
      <c r="E1542" s="336"/>
      <c r="F1542" s="337"/>
      <c r="G1542" s="342" t="s">
        <v>296</v>
      </c>
      <c r="H1542" s="339"/>
      <c r="I1542" s="339"/>
      <c r="J1542" s="340"/>
      <c r="K1542" s="340"/>
      <c r="L1542" s="340"/>
      <c r="M1542" s="341"/>
    </row>
    <row r="1543" spans="1:13" ht="13.5" customHeight="1">
      <c r="A1543" s="335"/>
      <c r="B1543" s="335"/>
      <c r="C1543" s="335"/>
      <c r="D1543" s="336">
        <v>1</v>
      </c>
      <c r="E1543" s="336"/>
      <c r="F1543" s="337"/>
      <c r="G1543" s="338"/>
      <c r="H1543" s="339" t="s">
        <v>755</v>
      </c>
      <c r="I1543" s="339"/>
      <c r="J1543" s="340"/>
      <c r="K1543" s="340"/>
      <c r="L1543" s="340"/>
      <c r="M1543" s="341"/>
    </row>
    <row r="1544" spans="1:13" ht="13.5" customHeight="1">
      <c r="A1544" s="335"/>
      <c r="B1544" s="335"/>
      <c r="C1544" s="335"/>
      <c r="D1544" s="336"/>
      <c r="E1544" s="336">
        <v>5</v>
      </c>
      <c r="F1544" s="337"/>
      <c r="G1544" s="338"/>
      <c r="H1544" s="339"/>
      <c r="I1544" s="339" t="s">
        <v>1452</v>
      </c>
      <c r="J1544" s="340">
        <v>250</v>
      </c>
      <c r="K1544" s="340">
        <v>2222</v>
      </c>
      <c r="L1544" s="340">
        <v>2191</v>
      </c>
      <c r="M1544" s="155">
        <f>L1544/K1544*100</f>
        <v>98.60486048604861</v>
      </c>
    </row>
    <row r="1545" spans="1:13" ht="13.5" customHeight="1">
      <c r="A1545" s="335"/>
      <c r="B1545" s="335"/>
      <c r="C1545" s="335"/>
      <c r="D1545" s="336"/>
      <c r="E1545" s="336"/>
      <c r="F1545" s="337"/>
      <c r="G1545" s="338"/>
      <c r="H1545" s="339"/>
      <c r="I1545" s="339"/>
      <c r="J1545" s="340"/>
      <c r="K1545" s="340"/>
      <c r="L1545" s="340"/>
      <c r="M1545" s="341"/>
    </row>
    <row r="1546" spans="1:13" ht="13.5" customHeight="1">
      <c r="A1546" s="335"/>
      <c r="B1546" s="335"/>
      <c r="C1546" s="335"/>
      <c r="D1546" s="336"/>
      <c r="E1546" s="336"/>
      <c r="F1546" s="348"/>
      <c r="G1546" s="349"/>
      <c r="H1546" s="350"/>
      <c r="I1546" s="349" t="s">
        <v>79</v>
      </c>
      <c r="J1546" s="343">
        <f>SUM(J1541:J1545)</f>
        <v>250</v>
      </c>
      <c r="K1546" s="343">
        <f>SUM(K1541:K1545)</f>
        <v>2222</v>
      </c>
      <c r="L1546" s="343">
        <f>SUM(L1541:L1545)</f>
        <v>2191</v>
      </c>
      <c r="M1546" s="305">
        <f>L1546/K1546*100</f>
        <v>98.60486048604861</v>
      </c>
    </row>
    <row r="1547" spans="1:13" ht="15" customHeight="1">
      <c r="A1547" s="335"/>
      <c r="B1547" s="335"/>
      <c r="C1547" s="335"/>
      <c r="D1547" s="336"/>
      <c r="E1547" s="336"/>
      <c r="F1547" s="337"/>
      <c r="G1547" s="338"/>
      <c r="H1547" s="339"/>
      <c r="I1547" s="338"/>
      <c r="J1547" s="344"/>
      <c r="K1547" s="344"/>
      <c r="L1547" s="344"/>
      <c r="M1547" s="345"/>
    </row>
    <row r="1548" spans="1:13" ht="15" customHeight="1">
      <c r="A1548" s="335"/>
      <c r="B1548" s="335">
        <v>7</v>
      </c>
      <c r="C1548" s="335">
        <v>1</v>
      </c>
      <c r="D1548" s="336"/>
      <c r="E1548" s="336"/>
      <c r="F1548" s="337"/>
      <c r="G1548" s="342" t="s">
        <v>192</v>
      </c>
      <c r="H1548" s="339"/>
      <c r="I1548" s="339"/>
      <c r="J1548" s="340"/>
      <c r="K1548" s="340"/>
      <c r="L1548" s="340"/>
      <c r="M1548" s="341"/>
    </row>
    <row r="1549" spans="1:13" ht="15" customHeight="1">
      <c r="A1549" s="335"/>
      <c r="B1549" s="335"/>
      <c r="C1549" s="335"/>
      <c r="D1549" s="336">
        <v>1</v>
      </c>
      <c r="E1549" s="336"/>
      <c r="F1549" s="337"/>
      <c r="G1549" s="338"/>
      <c r="H1549" s="339" t="s">
        <v>755</v>
      </c>
      <c r="I1549" s="339"/>
      <c r="J1549" s="340"/>
      <c r="K1549" s="340"/>
      <c r="L1549" s="340"/>
      <c r="M1549" s="341"/>
    </row>
    <row r="1550" spans="1:13" ht="15" customHeight="1">
      <c r="A1550" s="335"/>
      <c r="B1550" s="335"/>
      <c r="C1550" s="335"/>
      <c r="D1550" s="336"/>
      <c r="E1550" s="336">
        <v>2</v>
      </c>
      <c r="F1550" s="337"/>
      <c r="G1550" s="338"/>
      <c r="H1550" s="339"/>
      <c r="I1550" s="339" t="s">
        <v>1450</v>
      </c>
      <c r="J1550" s="292">
        <v>40</v>
      </c>
      <c r="K1550" s="292">
        <v>225</v>
      </c>
      <c r="L1550" s="292">
        <v>225</v>
      </c>
      <c r="M1550" s="155">
        <f>L1550/K1550*100</f>
        <v>100</v>
      </c>
    </row>
    <row r="1551" spans="1:13" ht="15" customHeight="1">
      <c r="A1551" s="335"/>
      <c r="B1551" s="335"/>
      <c r="C1551" s="335"/>
      <c r="D1551" s="336"/>
      <c r="E1551" s="336">
        <v>5</v>
      </c>
      <c r="F1551" s="337"/>
      <c r="G1551" s="338"/>
      <c r="H1551" s="339"/>
      <c r="I1551" s="339" t="s">
        <v>1452</v>
      </c>
      <c r="J1551" s="340">
        <v>200</v>
      </c>
      <c r="K1551" s="340">
        <v>956</v>
      </c>
      <c r="L1551" s="340">
        <v>951</v>
      </c>
      <c r="M1551" s="155">
        <f>L1551/K1551*100</f>
        <v>99.47698744769873</v>
      </c>
    </row>
    <row r="1552" spans="1:13" ht="15" customHeight="1">
      <c r="A1552" s="335"/>
      <c r="B1552" s="335"/>
      <c r="C1552" s="335"/>
      <c r="D1552" s="336"/>
      <c r="E1552" s="336"/>
      <c r="F1552" s="337"/>
      <c r="G1552" s="338"/>
      <c r="H1552" s="339"/>
      <c r="I1552" s="339"/>
      <c r="J1552" s="340"/>
      <c r="K1552" s="340"/>
      <c r="L1552" s="340"/>
      <c r="M1552" s="341"/>
    </row>
    <row r="1553" spans="1:13" ht="15" customHeight="1">
      <c r="A1553" s="335"/>
      <c r="B1553" s="335"/>
      <c r="C1553" s="335"/>
      <c r="D1553" s="336"/>
      <c r="E1553" s="336"/>
      <c r="F1553" s="348"/>
      <c r="G1553" s="349"/>
      <c r="H1553" s="350"/>
      <c r="I1553" s="349" t="s">
        <v>79</v>
      </c>
      <c r="J1553" s="343">
        <f>SUM(J1547:J1552)</f>
        <v>240</v>
      </c>
      <c r="K1553" s="343">
        <f>SUM(K1547:K1552)</f>
        <v>1181</v>
      </c>
      <c r="L1553" s="343">
        <f>SUM(L1547:L1552)</f>
        <v>1176</v>
      </c>
      <c r="M1553" s="305">
        <f>L1553/K1553*100</f>
        <v>99.5766299745978</v>
      </c>
    </row>
    <row r="1554" spans="1:13" ht="15" customHeight="1">
      <c r="A1554" s="335"/>
      <c r="B1554" s="335"/>
      <c r="C1554" s="335"/>
      <c r="D1554" s="336"/>
      <c r="E1554" s="336"/>
      <c r="F1554" s="337"/>
      <c r="G1554" s="338"/>
      <c r="H1554" s="339"/>
      <c r="I1554" s="339"/>
      <c r="J1554" s="340"/>
      <c r="K1554" s="340"/>
      <c r="L1554" s="340"/>
      <c r="M1554" s="341"/>
    </row>
    <row r="1555" spans="1:13" ht="15" customHeight="1">
      <c r="A1555" s="335"/>
      <c r="B1555" s="335">
        <v>8</v>
      </c>
      <c r="C1555" s="335">
        <v>1</v>
      </c>
      <c r="D1555" s="336"/>
      <c r="E1555" s="336"/>
      <c r="F1555" s="337"/>
      <c r="G1555" s="342" t="s">
        <v>920</v>
      </c>
      <c r="H1555" s="339"/>
      <c r="I1555" s="339"/>
      <c r="J1555" s="340"/>
      <c r="K1555" s="340"/>
      <c r="L1555" s="340"/>
      <c r="M1555" s="341"/>
    </row>
    <row r="1556" spans="1:13" ht="15" customHeight="1">
      <c r="A1556" s="335"/>
      <c r="B1556" s="335"/>
      <c r="C1556" s="335"/>
      <c r="D1556" s="336">
        <v>1</v>
      </c>
      <c r="E1556" s="336"/>
      <c r="F1556" s="337"/>
      <c r="G1556" s="338"/>
      <c r="H1556" s="339" t="s">
        <v>755</v>
      </c>
      <c r="I1556" s="339"/>
      <c r="J1556" s="340"/>
      <c r="K1556" s="340"/>
      <c r="L1556" s="340"/>
      <c r="M1556" s="341"/>
    </row>
    <row r="1557" spans="1:13" ht="15" customHeight="1">
      <c r="A1557" s="335"/>
      <c r="B1557" s="335"/>
      <c r="C1557" s="335"/>
      <c r="D1557" s="336"/>
      <c r="E1557" s="336">
        <v>5</v>
      </c>
      <c r="F1557" s="337"/>
      <c r="G1557" s="338"/>
      <c r="H1557" s="339"/>
      <c r="I1557" s="339" t="s">
        <v>1452</v>
      </c>
      <c r="J1557" s="340">
        <v>28000</v>
      </c>
      <c r="K1557" s="340">
        <v>28000</v>
      </c>
      <c r="L1557" s="340">
        <v>25916</v>
      </c>
      <c r="M1557" s="155">
        <f>L1557/K1557*100</f>
        <v>92.55714285714286</v>
      </c>
    </row>
    <row r="1558" spans="1:13" ht="15" customHeight="1">
      <c r="A1558" s="335"/>
      <c r="B1558" s="335"/>
      <c r="C1558" s="335"/>
      <c r="D1558" s="336"/>
      <c r="E1558" s="336"/>
      <c r="F1558" s="337"/>
      <c r="G1558" s="338"/>
      <c r="H1558" s="339"/>
      <c r="I1558" s="339"/>
      <c r="J1558" s="340"/>
      <c r="K1558" s="340"/>
      <c r="L1558" s="340"/>
      <c r="M1558" s="341"/>
    </row>
    <row r="1559" spans="1:13" ht="15" customHeight="1">
      <c r="A1559" s="335"/>
      <c r="B1559" s="335"/>
      <c r="C1559" s="335"/>
      <c r="D1559" s="336"/>
      <c r="E1559" s="336"/>
      <c r="F1559" s="348"/>
      <c r="G1559" s="349"/>
      <c r="H1559" s="350"/>
      <c r="I1559" s="349" t="s">
        <v>79</v>
      </c>
      <c r="J1559" s="343">
        <f>SUM(J1554:J1558)</f>
        <v>28000</v>
      </c>
      <c r="K1559" s="343">
        <f>SUM(K1554:K1558)</f>
        <v>28000</v>
      </c>
      <c r="L1559" s="343">
        <f>SUM(L1554:L1558)</f>
        <v>25916</v>
      </c>
      <c r="M1559" s="305">
        <f>L1559/K1559*100</f>
        <v>92.55714285714286</v>
      </c>
    </row>
    <row r="1560" spans="1:13" ht="15" customHeight="1">
      <c r="A1560" s="335"/>
      <c r="B1560" s="335"/>
      <c r="C1560" s="335"/>
      <c r="D1560" s="336"/>
      <c r="E1560" s="336"/>
      <c r="F1560" s="337"/>
      <c r="G1560" s="338"/>
      <c r="H1560" s="339"/>
      <c r="I1560" s="338"/>
      <c r="J1560" s="344"/>
      <c r="K1560" s="344"/>
      <c r="L1560" s="344"/>
      <c r="M1560" s="345"/>
    </row>
    <row r="1561" spans="1:13" ht="15" customHeight="1">
      <c r="A1561" s="335"/>
      <c r="B1561" s="335">
        <v>9</v>
      </c>
      <c r="C1561" s="335">
        <v>1</v>
      </c>
      <c r="D1561" s="336"/>
      <c r="E1561" s="336"/>
      <c r="F1561" s="337"/>
      <c r="G1561" s="342" t="s">
        <v>921</v>
      </c>
      <c r="H1561" s="339"/>
      <c r="I1561" s="339"/>
      <c r="J1561" s="340"/>
      <c r="K1561" s="340"/>
      <c r="L1561" s="340"/>
      <c r="M1561" s="341"/>
    </row>
    <row r="1562" spans="1:13" ht="15" customHeight="1">
      <c r="A1562" s="335"/>
      <c r="B1562" s="335"/>
      <c r="C1562" s="335"/>
      <c r="D1562" s="336">
        <v>1</v>
      </c>
      <c r="E1562" s="336"/>
      <c r="F1562" s="337"/>
      <c r="G1562" s="338"/>
      <c r="H1562" s="339" t="s">
        <v>755</v>
      </c>
      <c r="I1562" s="339"/>
      <c r="J1562" s="340"/>
      <c r="K1562" s="340"/>
      <c r="L1562" s="340"/>
      <c r="M1562" s="341"/>
    </row>
    <row r="1563" spans="1:13" ht="15" customHeight="1">
      <c r="A1563" s="335"/>
      <c r="B1563" s="335"/>
      <c r="C1563" s="335"/>
      <c r="D1563" s="336"/>
      <c r="E1563" s="336">
        <v>5</v>
      </c>
      <c r="F1563" s="337"/>
      <c r="G1563" s="338"/>
      <c r="H1563" s="339"/>
      <c r="I1563" s="339" t="s">
        <v>1452</v>
      </c>
      <c r="J1563" s="340">
        <v>11000</v>
      </c>
      <c r="K1563" s="340">
        <v>10448</v>
      </c>
      <c r="L1563" s="340">
        <v>10062</v>
      </c>
      <c r="M1563" s="155">
        <f>L1563/K1563*100</f>
        <v>96.30551301684534</v>
      </c>
    </row>
    <row r="1564" spans="1:13" ht="15" customHeight="1">
      <c r="A1564" s="335"/>
      <c r="B1564" s="335"/>
      <c r="C1564" s="335"/>
      <c r="D1564" s="336"/>
      <c r="E1564" s="336"/>
      <c r="F1564" s="337"/>
      <c r="G1564" s="338"/>
      <c r="H1564" s="339"/>
      <c r="I1564" s="339"/>
      <c r="J1564" s="340"/>
      <c r="K1564" s="340"/>
      <c r="L1564" s="340"/>
      <c r="M1564" s="341"/>
    </row>
    <row r="1565" spans="1:13" ht="15" customHeight="1">
      <c r="A1565" s="335"/>
      <c r="B1565" s="335"/>
      <c r="C1565" s="335"/>
      <c r="D1565" s="336"/>
      <c r="E1565" s="336"/>
      <c r="F1565" s="348"/>
      <c r="G1565" s="349"/>
      <c r="H1565" s="350"/>
      <c r="I1565" s="349" t="s">
        <v>79</v>
      </c>
      <c r="J1565" s="343">
        <f>SUM(J1560:J1564)</f>
        <v>11000</v>
      </c>
      <c r="K1565" s="343">
        <f>SUM(K1560:K1564)</f>
        <v>10448</v>
      </c>
      <c r="L1565" s="343">
        <f>SUM(L1560:L1564)</f>
        <v>10062</v>
      </c>
      <c r="M1565" s="305">
        <f>L1565/K1565*100</f>
        <v>96.30551301684534</v>
      </c>
    </row>
    <row r="1566" spans="1:13" ht="15" customHeight="1">
      <c r="A1566" s="335"/>
      <c r="B1566" s="335"/>
      <c r="C1566" s="335"/>
      <c r="D1566" s="336"/>
      <c r="E1566" s="336"/>
      <c r="F1566" s="337"/>
      <c r="G1566" s="338"/>
      <c r="H1566" s="339"/>
      <c r="I1566" s="338"/>
      <c r="J1566" s="344"/>
      <c r="K1566" s="344"/>
      <c r="L1566" s="344"/>
      <c r="M1566" s="345"/>
    </row>
    <row r="1567" spans="1:13" ht="15" customHeight="1">
      <c r="A1567" s="335"/>
      <c r="B1567" s="335">
        <v>10</v>
      </c>
      <c r="C1567" s="335">
        <v>1</v>
      </c>
      <c r="D1567" s="336"/>
      <c r="E1567" s="336"/>
      <c r="F1567" s="337"/>
      <c r="G1567" s="342" t="s">
        <v>922</v>
      </c>
      <c r="H1567" s="339"/>
      <c r="I1567" s="339"/>
      <c r="J1567" s="340"/>
      <c r="K1567" s="340"/>
      <c r="L1567" s="340"/>
      <c r="M1567" s="341"/>
    </row>
    <row r="1568" spans="1:13" ht="15" customHeight="1">
      <c r="A1568" s="335"/>
      <c r="B1568" s="335"/>
      <c r="C1568" s="335"/>
      <c r="D1568" s="336">
        <v>1</v>
      </c>
      <c r="E1568" s="336"/>
      <c r="F1568" s="337"/>
      <c r="G1568" s="338"/>
      <c r="H1568" s="339" t="s">
        <v>755</v>
      </c>
      <c r="I1568" s="339"/>
      <c r="J1568" s="340"/>
      <c r="K1568" s="340"/>
      <c r="L1568" s="340"/>
      <c r="M1568" s="341"/>
    </row>
    <row r="1569" spans="1:13" ht="15" customHeight="1">
      <c r="A1569" s="335"/>
      <c r="B1569" s="335"/>
      <c r="C1569" s="335"/>
      <c r="D1569" s="336"/>
      <c r="E1569" s="336">
        <v>5</v>
      </c>
      <c r="F1569" s="337"/>
      <c r="G1569" s="338"/>
      <c r="H1569" s="339"/>
      <c r="I1569" s="339" t="s">
        <v>1452</v>
      </c>
      <c r="J1569" s="340">
        <v>1600</v>
      </c>
      <c r="K1569" s="340">
        <v>11992</v>
      </c>
      <c r="L1569" s="340">
        <v>11992</v>
      </c>
      <c r="M1569" s="155">
        <f>L1569/K1569*100</f>
        <v>100</v>
      </c>
    </row>
    <row r="1570" spans="1:13" ht="15" customHeight="1">
      <c r="A1570" s="335"/>
      <c r="B1570" s="335"/>
      <c r="C1570" s="335"/>
      <c r="D1570" s="336"/>
      <c r="E1570" s="336"/>
      <c r="F1570" s="337"/>
      <c r="G1570" s="338"/>
      <c r="H1570" s="339"/>
      <c r="I1570" s="339"/>
      <c r="J1570" s="340"/>
      <c r="K1570" s="340"/>
      <c r="L1570" s="340"/>
      <c r="M1570" s="341"/>
    </row>
    <row r="1571" spans="1:13" ht="15" customHeight="1">
      <c r="A1571" s="335"/>
      <c r="B1571" s="335"/>
      <c r="C1571" s="335"/>
      <c r="D1571" s="336"/>
      <c r="E1571" s="336"/>
      <c r="F1571" s="348"/>
      <c r="G1571" s="349"/>
      <c r="H1571" s="350"/>
      <c r="I1571" s="349" t="s">
        <v>79</v>
      </c>
      <c r="J1571" s="343">
        <f>SUM(J1566:J1570)</f>
        <v>1600</v>
      </c>
      <c r="K1571" s="343">
        <f>SUM(K1566:K1570)</f>
        <v>11992</v>
      </c>
      <c r="L1571" s="343">
        <f>SUM(L1566:L1570)</f>
        <v>11992</v>
      </c>
      <c r="M1571" s="305">
        <f>L1571/K1571*100</f>
        <v>100</v>
      </c>
    </row>
    <row r="1572" spans="1:13" ht="15" customHeight="1">
      <c r="A1572" s="335"/>
      <c r="B1572" s="335"/>
      <c r="C1572" s="335"/>
      <c r="D1572" s="336"/>
      <c r="E1572" s="336"/>
      <c r="F1572" s="337"/>
      <c r="G1572" s="338"/>
      <c r="H1572" s="339"/>
      <c r="I1572" s="338"/>
      <c r="J1572" s="344"/>
      <c r="K1572" s="344"/>
      <c r="L1572" s="344"/>
      <c r="M1572" s="345"/>
    </row>
    <row r="1573" spans="1:13" ht="15" customHeight="1">
      <c r="A1573" s="335"/>
      <c r="B1573" s="335">
        <v>11</v>
      </c>
      <c r="C1573" s="335">
        <v>1</v>
      </c>
      <c r="D1573" s="336"/>
      <c r="E1573" s="336"/>
      <c r="F1573" s="337"/>
      <c r="G1573" s="342" t="s">
        <v>923</v>
      </c>
      <c r="H1573" s="339"/>
      <c r="I1573" s="339"/>
      <c r="J1573" s="340"/>
      <c r="K1573" s="340"/>
      <c r="L1573" s="340"/>
      <c r="M1573" s="341"/>
    </row>
    <row r="1574" spans="1:13" ht="15" customHeight="1">
      <c r="A1574" s="335"/>
      <c r="B1574" s="335"/>
      <c r="C1574" s="335"/>
      <c r="D1574" s="336">
        <v>1</v>
      </c>
      <c r="E1574" s="336"/>
      <c r="F1574" s="337"/>
      <c r="G1574" s="338"/>
      <c r="H1574" s="339" t="s">
        <v>755</v>
      </c>
      <c r="I1574" s="339"/>
      <c r="J1574" s="340"/>
      <c r="K1574" s="340"/>
      <c r="L1574" s="340"/>
      <c r="M1574" s="341"/>
    </row>
    <row r="1575" spans="1:13" ht="15" customHeight="1">
      <c r="A1575" s="335"/>
      <c r="B1575" s="335"/>
      <c r="C1575" s="335"/>
      <c r="D1575" s="336"/>
      <c r="E1575" s="336">
        <v>5</v>
      </c>
      <c r="F1575" s="337"/>
      <c r="G1575" s="338"/>
      <c r="H1575" s="339"/>
      <c r="I1575" s="339" t="s">
        <v>1452</v>
      </c>
      <c r="J1575" s="340">
        <v>4000</v>
      </c>
      <c r="K1575" s="340">
        <v>3701</v>
      </c>
      <c r="L1575" s="340">
        <v>2994</v>
      </c>
      <c r="M1575" s="155">
        <f>L1575/K1575*100</f>
        <v>80.89705485004053</v>
      </c>
    </row>
    <row r="1576" spans="1:13" ht="15" customHeight="1">
      <c r="A1576" s="335"/>
      <c r="B1576" s="335"/>
      <c r="C1576" s="335"/>
      <c r="D1576" s="336"/>
      <c r="E1576" s="336"/>
      <c r="F1576" s="337"/>
      <c r="G1576" s="338"/>
      <c r="H1576" s="339"/>
      <c r="I1576" s="339"/>
      <c r="J1576" s="340"/>
      <c r="K1576" s="340"/>
      <c r="L1576" s="340"/>
      <c r="M1576" s="341"/>
    </row>
    <row r="1577" spans="1:13" ht="15" customHeight="1">
      <c r="A1577" s="335"/>
      <c r="B1577" s="335"/>
      <c r="C1577" s="335"/>
      <c r="D1577" s="336"/>
      <c r="E1577" s="336"/>
      <c r="F1577" s="348"/>
      <c r="G1577" s="349"/>
      <c r="H1577" s="350"/>
      <c r="I1577" s="349" t="s">
        <v>79</v>
      </c>
      <c r="J1577" s="343">
        <f>SUM(J1572:J1576)</f>
        <v>4000</v>
      </c>
      <c r="K1577" s="343">
        <f>SUM(K1572:K1576)</f>
        <v>3701</v>
      </c>
      <c r="L1577" s="343">
        <f>SUM(L1572:L1576)</f>
        <v>2994</v>
      </c>
      <c r="M1577" s="305">
        <f>L1577/K1577*100</f>
        <v>80.89705485004053</v>
      </c>
    </row>
    <row r="1578" spans="1:13" ht="14.25" customHeight="1">
      <c r="A1578" s="335"/>
      <c r="B1578" s="335"/>
      <c r="C1578" s="335"/>
      <c r="D1578" s="336"/>
      <c r="E1578" s="336"/>
      <c r="F1578" s="337"/>
      <c r="G1578" s="338"/>
      <c r="H1578" s="339"/>
      <c r="I1578" s="338"/>
      <c r="J1578" s="344"/>
      <c r="K1578" s="344"/>
      <c r="L1578" s="344"/>
      <c r="M1578" s="314"/>
    </row>
    <row r="1579" spans="1:13" ht="14.25" customHeight="1">
      <c r="A1579" s="335"/>
      <c r="B1579" s="335">
        <v>12</v>
      </c>
      <c r="C1579" s="335">
        <v>1</v>
      </c>
      <c r="D1579" s="336"/>
      <c r="E1579" s="336"/>
      <c r="F1579" s="337"/>
      <c r="G1579" s="342" t="s">
        <v>924</v>
      </c>
      <c r="H1579" s="339"/>
      <c r="I1579" s="339"/>
      <c r="J1579" s="340"/>
      <c r="K1579" s="340"/>
      <c r="L1579" s="340"/>
      <c r="M1579" s="341"/>
    </row>
    <row r="1580" spans="1:13" ht="14.25" customHeight="1">
      <c r="A1580" s="335"/>
      <c r="B1580" s="335"/>
      <c r="C1580" s="335"/>
      <c r="D1580" s="336">
        <v>1</v>
      </c>
      <c r="E1580" s="336"/>
      <c r="F1580" s="337"/>
      <c r="G1580" s="338"/>
      <c r="H1580" s="339" t="s">
        <v>755</v>
      </c>
      <c r="I1580" s="339"/>
      <c r="J1580" s="340"/>
      <c r="K1580" s="340"/>
      <c r="L1580" s="340"/>
      <c r="M1580" s="341"/>
    </row>
    <row r="1581" spans="1:13" ht="14.25" customHeight="1">
      <c r="A1581" s="335"/>
      <c r="B1581" s="335"/>
      <c r="C1581" s="335"/>
      <c r="D1581" s="336"/>
      <c r="E1581" s="336">
        <v>1</v>
      </c>
      <c r="F1581" s="337"/>
      <c r="G1581" s="338"/>
      <c r="H1581" s="339"/>
      <c r="I1581" s="339" t="s">
        <v>1449</v>
      </c>
      <c r="J1581" s="340">
        <v>21701</v>
      </c>
      <c r="K1581" s="340">
        <v>31974</v>
      </c>
      <c r="L1581" s="340">
        <v>31974</v>
      </c>
      <c r="M1581" s="155">
        <f>L1581/K1581*100</f>
        <v>100</v>
      </c>
    </row>
    <row r="1582" spans="1:13" ht="14.25" customHeight="1">
      <c r="A1582" s="335"/>
      <c r="B1582" s="335"/>
      <c r="C1582" s="335"/>
      <c r="D1582" s="336"/>
      <c r="E1582" s="336">
        <v>2</v>
      </c>
      <c r="F1582" s="337"/>
      <c r="G1582" s="338"/>
      <c r="H1582" s="339"/>
      <c r="I1582" s="339" t="s">
        <v>1450</v>
      </c>
      <c r="J1582" s="340">
        <v>8000</v>
      </c>
      <c r="K1582" s="340">
        <v>12537</v>
      </c>
      <c r="L1582" s="340">
        <v>12537</v>
      </c>
      <c r="M1582" s="155">
        <f>L1582/K1582*100</f>
        <v>100</v>
      </c>
    </row>
    <row r="1583" spans="1:13" ht="14.25" customHeight="1">
      <c r="A1583" s="335"/>
      <c r="B1583" s="335"/>
      <c r="C1583" s="335"/>
      <c r="D1583" s="336"/>
      <c r="E1583" s="336">
        <v>3</v>
      </c>
      <c r="F1583" s="337"/>
      <c r="G1583" s="338"/>
      <c r="H1583" s="339"/>
      <c r="I1583" s="339" t="s">
        <v>1451</v>
      </c>
      <c r="J1583" s="340">
        <v>4750</v>
      </c>
      <c r="K1583" s="340">
        <v>4819</v>
      </c>
      <c r="L1583" s="340">
        <v>4384</v>
      </c>
      <c r="M1583" s="155">
        <f>L1583/K1583*100</f>
        <v>90.97323096078026</v>
      </c>
    </row>
    <row r="1584" spans="1:13" ht="14.25" customHeight="1">
      <c r="A1584" s="335"/>
      <c r="B1584" s="335"/>
      <c r="C1584" s="335"/>
      <c r="D1584" s="336"/>
      <c r="E1584" s="336"/>
      <c r="F1584" s="337"/>
      <c r="G1584" s="338"/>
      <c r="H1584" s="339"/>
      <c r="I1584" s="339"/>
      <c r="J1584" s="340"/>
      <c r="K1584" s="340"/>
      <c r="L1584" s="340"/>
      <c r="M1584" s="341"/>
    </row>
    <row r="1585" spans="1:13" ht="14.25" customHeight="1">
      <c r="A1585" s="335"/>
      <c r="B1585" s="335"/>
      <c r="C1585" s="335"/>
      <c r="D1585" s="336"/>
      <c r="E1585" s="336"/>
      <c r="F1585" s="348"/>
      <c r="G1585" s="349"/>
      <c r="H1585" s="350"/>
      <c r="I1585" s="349" t="s">
        <v>79</v>
      </c>
      <c r="J1585" s="343">
        <f>SUM(J1581:J1584)</f>
        <v>34451</v>
      </c>
      <c r="K1585" s="343">
        <f>SUM(K1581:K1584)</f>
        <v>49330</v>
      </c>
      <c r="L1585" s="343">
        <f>SUM(L1581:L1584)</f>
        <v>48895</v>
      </c>
      <c r="M1585" s="305">
        <f>L1585/K1585*100</f>
        <v>99.11818366105818</v>
      </c>
    </row>
    <row r="1586" spans="1:13" ht="15.75" customHeight="1">
      <c r="A1586" s="335"/>
      <c r="B1586" s="335"/>
      <c r="C1586" s="335"/>
      <c r="D1586" s="336"/>
      <c r="E1586" s="336"/>
      <c r="F1586" s="337"/>
      <c r="G1586" s="338"/>
      <c r="H1586" s="339"/>
      <c r="I1586" s="338"/>
      <c r="J1586" s="344"/>
      <c r="K1586" s="344"/>
      <c r="L1586" s="344"/>
      <c r="M1586" s="345"/>
    </row>
    <row r="1587" spans="1:13" ht="13.5" customHeight="1">
      <c r="A1587" s="335"/>
      <c r="B1587" s="335">
        <v>13</v>
      </c>
      <c r="C1587" s="335">
        <v>1</v>
      </c>
      <c r="D1587" s="336"/>
      <c r="E1587" s="336"/>
      <c r="F1587" s="337"/>
      <c r="G1587" s="342" t="s">
        <v>925</v>
      </c>
      <c r="H1587" s="339"/>
      <c r="I1587" s="339"/>
      <c r="J1587" s="340"/>
      <c r="K1587" s="340"/>
      <c r="L1587" s="340"/>
      <c r="M1587" s="341"/>
    </row>
    <row r="1588" spans="1:13" ht="13.5" customHeight="1">
      <c r="A1588" s="335"/>
      <c r="B1588" s="335"/>
      <c r="C1588" s="335"/>
      <c r="D1588" s="336">
        <v>1</v>
      </c>
      <c r="E1588" s="336"/>
      <c r="F1588" s="337"/>
      <c r="G1588" s="338"/>
      <c r="H1588" s="339" t="s">
        <v>755</v>
      </c>
      <c r="I1588" s="339"/>
      <c r="J1588" s="340"/>
      <c r="K1588" s="340"/>
      <c r="L1588" s="340"/>
      <c r="M1588" s="341"/>
    </row>
    <row r="1589" spans="1:13" ht="13.5" customHeight="1">
      <c r="A1589" s="335"/>
      <c r="B1589" s="335"/>
      <c r="C1589" s="335"/>
      <c r="D1589" s="336"/>
      <c r="E1589" s="336">
        <v>5</v>
      </c>
      <c r="F1589" s="337"/>
      <c r="G1589" s="338"/>
      <c r="H1589" s="339"/>
      <c r="I1589" s="339" t="s">
        <v>1452</v>
      </c>
      <c r="J1589" s="340">
        <v>1000</v>
      </c>
      <c r="K1589" s="340"/>
      <c r="L1589" s="340"/>
      <c r="M1589" s="293"/>
    </row>
    <row r="1590" spans="1:13" ht="13.5" customHeight="1">
      <c r="A1590" s="335"/>
      <c r="B1590" s="335"/>
      <c r="C1590" s="335"/>
      <c r="D1590" s="336"/>
      <c r="E1590" s="336"/>
      <c r="F1590" s="337"/>
      <c r="G1590" s="338"/>
      <c r="H1590" s="339"/>
      <c r="I1590" s="339"/>
      <c r="J1590" s="340"/>
      <c r="K1590" s="340"/>
      <c r="L1590" s="340"/>
      <c r="M1590" s="341"/>
    </row>
    <row r="1591" spans="1:13" ht="13.5" customHeight="1">
      <c r="A1591" s="335"/>
      <c r="B1591" s="335"/>
      <c r="C1591" s="335"/>
      <c r="D1591" s="336"/>
      <c r="E1591" s="336"/>
      <c r="F1591" s="348"/>
      <c r="G1591" s="349"/>
      <c r="H1591" s="350"/>
      <c r="I1591" s="349" t="s">
        <v>79</v>
      </c>
      <c r="J1591" s="343">
        <f>SUM(J1586:J1590)</f>
        <v>1000</v>
      </c>
      <c r="K1591" s="343">
        <f>SUM(K1586:K1590)</f>
        <v>0</v>
      </c>
      <c r="L1591" s="343"/>
      <c r="M1591" s="351"/>
    </row>
    <row r="1592" spans="1:13" ht="13.5" customHeight="1">
      <c r="A1592" s="335"/>
      <c r="B1592" s="335"/>
      <c r="C1592" s="335"/>
      <c r="D1592" s="336"/>
      <c r="E1592" s="336"/>
      <c r="F1592" s="337"/>
      <c r="G1592" s="338"/>
      <c r="H1592" s="339"/>
      <c r="I1592" s="338"/>
      <c r="J1592" s="344"/>
      <c r="K1592" s="344"/>
      <c r="L1592" s="344"/>
      <c r="M1592" s="345"/>
    </row>
    <row r="1593" spans="1:13" ht="13.5" customHeight="1">
      <c r="A1593" s="335"/>
      <c r="B1593" s="335">
        <v>14</v>
      </c>
      <c r="C1593" s="335">
        <v>2</v>
      </c>
      <c r="D1593" s="336"/>
      <c r="E1593" s="336"/>
      <c r="F1593" s="337"/>
      <c r="G1593" s="342" t="s">
        <v>926</v>
      </c>
      <c r="H1593" s="339"/>
      <c r="I1593" s="339"/>
      <c r="J1593" s="340"/>
      <c r="K1593" s="340"/>
      <c r="L1593" s="340"/>
      <c r="M1593" s="341"/>
    </row>
    <row r="1594" spans="1:13" ht="13.5" customHeight="1">
      <c r="A1594" s="335"/>
      <c r="B1594" s="335"/>
      <c r="C1594" s="335"/>
      <c r="D1594" s="336">
        <v>1</v>
      </c>
      <c r="E1594" s="336"/>
      <c r="F1594" s="337"/>
      <c r="G1594" s="338"/>
      <c r="H1594" s="339" t="s">
        <v>755</v>
      </c>
      <c r="I1594" s="339"/>
      <c r="J1594" s="344"/>
      <c r="K1594" s="344"/>
      <c r="L1594" s="344"/>
      <c r="M1594" s="345"/>
    </row>
    <row r="1595" spans="1:13" ht="13.5" customHeight="1">
      <c r="A1595" s="335"/>
      <c r="B1595" s="335"/>
      <c r="C1595" s="335"/>
      <c r="D1595" s="336"/>
      <c r="E1595" s="336">
        <v>5</v>
      </c>
      <c r="F1595" s="337"/>
      <c r="G1595" s="338"/>
      <c r="H1595" s="339"/>
      <c r="I1595" s="339" t="s">
        <v>1452</v>
      </c>
      <c r="J1595" s="340">
        <v>1600</v>
      </c>
      <c r="K1595" s="340">
        <v>1600</v>
      </c>
      <c r="L1595" s="340">
        <v>1054</v>
      </c>
      <c r="M1595" s="155">
        <f>L1595/K1595*100</f>
        <v>65.875</v>
      </c>
    </row>
    <row r="1596" spans="1:13" ht="13.5" customHeight="1">
      <c r="A1596" s="335"/>
      <c r="B1596" s="335"/>
      <c r="C1596" s="335"/>
      <c r="D1596" s="336"/>
      <c r="E1596" s="336"/>
      <c r="F1596" s="337"/>
      <c r="G1596" s="338"/>
      <c r="H1596" s="339"/>
      <c r="I1596" s="338"/>
      <c r="J1596" s="344"/>
      <c r="K1596" s="344"/>
      <c r="L1596" s="344"/>
      <c r="M1596" s="341"/>
    </row>
    <row r="1597" spans="1:13" ht="13.5" customHeight="1">
      <c r="A1597" s="335"/>
      <c r="B1597" s="335"/>
      <c r="C1597" s="335"/>
      <c r="D1597" s="336"/>
      <c r="E1597" s="336"/>
      <c r="F1597" s="348"/>
      <c r="G1597" s="349"/>
      <c r="H1597" s="350"/>
      <c r="I1597" s="349" t="s">
        <v>79</v>
      </c>
      <c r="J1597" s="343">
        <f>SUM(J1592:J1596)</f>
        <v>1600</v>
      </c>
      <c r="K1597" s="343">
        <f>SUM(K1592:K1596)</f>
        <v>1600</v>
      </c>
      <c r="L1597" s="343">
        <f>SUM(L1592:L1596)</f>
        <v>1054</v>
      </c>
      <c r="M1597" s="305">
        <f>L1597/K1597*100</f>
        <v>65.875</v>
      </c>
    </row>
    <row r="1598" spans="1:13" ht="13.5" customHeight="1">
      <c r="A1598" s="335"/>
      <c r="B1598" s="335"/>
      <c r="C1598" s="335"/>
      <c r="D1598" s="336"/>
      <c r="E1598" s="336"/>
      <c r="F1598" s="337"/>
      <c r="G1598" s="338"/>
      <c r="H1598" s="339"/>
      <c r="I1598" s="338"/>
      <c r="J1598" s="344"/>
      <c r="K1598" s="344"/>
      <c r="L1598" s="344"/>
      <c r="M1598" s="345"/>
    </row>
    <row r="1599" spans="1:13" ht="13.5" customHeight="1">
      <c r="A1599" s="335"/>
      <c r="B1599" s="335">
        <v>15</v>
      </c>
      <c r="C1599" s="335">
        <v>1</v>
      </c>
      <c r="D1599" s="336"/>
      <c r="E1599" s="336"/>
      <c r="F1599" s="337"/>
      <c r="G1599" s="342" t="s">
        <v>193</v>
      </c>
      <c r="H1599" s="339"/>
      <c r="I1599" s="339"/>
      <c r="J1599" s="340"/>
      <c r="K1599" s="340"/>
      <c r="L1599" s="340"/>
      <c r="M1599" s="341"/>
    </row>
    <row r="1600" spans="1:13" ht="13.5" customHeight="1">
      <c r="A1600" s="335"/>
      <c r="B1600" s="335"/>
      <c r="C1600" s="335"/>
      <c r="D1600" s="336">
        <v>1</v>
      </c>
      <c r="E1600" s="336"/>
      <c r="F1600" s="337"/>
      <c r="G1600" s="338"/>
      <c r="H1600" s="339" t="s">
        <v>755</v>
      </c>
      <c r="I1600" s="339"/>
      <c r="J1600" s="344"/>
      <c r="K1600" s="344"/>
      <c r="L1600" s="344"/>
      <c r="M1600" s="345"/>
    </row>
    <row r="1601" spans="1:13" ht="13.5" customHeight="1">
      <c r="A1601" s="335"/>
      <c r="B1601" s="335"/>
      <c r="C1601" s="335"/>
      <c r="D1601" s="336"/>
      <c r="E1601" s="336">
        <v>5</v>
      </c>
      <c r="F1601" s="337"/>
      <c r="G1601" s="338"/>
      <c r="H1601" s="339"/>
      <c r="I1601" s="339" t="s">
        <v>1452</v>
      </c>
      <c r="J1601" s="340"/>
      <c r="K1601" s="340">
        <v>6487</v>
      </c>
      <c r="L1601" s="340">
        <v>6474</v>
      </c>
      <c r="M1601" s="155">
        <f>L1601/K1601*100</f>
        <v>99.79959919839679</v>
      </c>
    </row>
    <row r="1602" spans="1:13" ht="13.5" customHeight="1">
      <c r="A1602" s="335"/>
      <c r="B1602" s="335"/>
      <c r="C1602" s="335"/>
      <c r="D1602" s="336"/>
      <c r="E1602" s="336"/>
      <c r="F1602" s="337"/>
      <c r="G1602" s="338"/>
      <c r="H1602" s="339"/>
      <c r="I1602" s="338"/>
      <c r="J1602" s="344"/>
      <c r="K1602" s="344"/>
      <c r="L1602" s="344"/>
      <c r="M1602" s="341"/>
    </row>
    <row r="1603" spans="1:13" ht="13.5" customHeight="1">
      <c r="A1603" s="335"/>
      <c r="B1603" s="335"/>
      <c r="C1603" s="335"/>
      <c r="D1603" s="336"/>
      <c r="E1603" s="336"/>
      <c r="F1603" s="348"/>
      <c r="G1603" s="349"/>
      <c r="H1603" s="350"/>
      <c r="I1603" s="349" t="s">
        <v>79</v>
      </c>
      <c r="J1603" s="343">
        <f>SUM(J1598:J1602)</f>
        <v>0</v>
      </c>
      <c r="K1603" s="343">
        <f>SUM(K1598:K1602)</f>
        <v>6487</v>
      </c>
      <c r="L1603" s="343">
        <f>SUM(L1598:L1602)</f>
        <v>6474</v>
      </c>
      <c r="M1603" s="305">
        <f>L1603/K1603*100</f>
        <v>99.79959919839679</v>
      </c>
    </row>
    <row r="1604" spans="1:13" ht="5.25" customHeight="1">
      <c r="A1604" s="370"/>
      <c r="B1604" s="370"/>
      <c r="C1604" s="370"/>
      <c r="D1604" s="370"/>
      <c r="E1604" s="370"/>
      <c r="J1604" s="371"/>
      <c r="K1604" s="371"/>
      <c r="L1604" s="371"/>
      <c r="M1604" s="372"/>
    </row>
    <row r="1605" spans="1:13" ht="14.25" customHeight="1">
      <c r="A1605" s="335"/>
      <c r="B1605" s="335"/>
      <c r="C1605" s="335"/>
      <c r="D1605" s="336"/>
      <c r="E1605" s="336"/>
      <c r="F1605" s="353"/>
      <c r="G1605" s="353"/>
      <c r="H1605" s="354"/>
      <c r="I1605" s="353" t="s">
        <v>76</v>
      </c>
      <c r="J1605" s="346">
        <f>SUM(J1511:J1603)/2</f>
        <v>113891</v>
      </c>
      <c r="K1605" s="346">
        <f>SUM(K1511:K1603)/2</f>
        <v>235847</v>
      </c>
      <c r="L1605" s="346">
        <f>SUM(L1511:L1603)/2</f>
        <v>226993</v>
      </c>
      <c r="M1605" s="165">
        <f>L1605/K1605*100</f>
        <v>96.24587126399742</v>
      </c>
    </row>
    <row r="1606" spans="1:13" ht="13.5" customHeight="1">
      <c r="A1606" s="335"/>
      <c r="B1606" s="335"/>
      <c r="C1606" s="335"/>
      <c r="D1606" s="336"/>
      <c r="E1606" s="336"/>
      <c r="F1606" s="338"/>
      <c r="G1606" s="338"/>
      <c r="H1606" s="339"/>
      <c r="I1606" s="338"/>
      <c r="J1606" s="344"/>
      <c r="K1606" s="344"/>
      <c r="L1606" s="344"/>
      <c r="M1606" s="345"/>
    </row>
    <row r="1607" spans="1:13" ht="13.5" customHeight="1">
      <c r="A1607" s="335">
        <v>30</v>
      </c>
      <c r="B1607" s="335"/>
      <c r="C1607" s="335">
        <v>2</v>
      </c>
      <c r="D1607" s="336"/>
      <c r="E1607" s="336"/>
      <c r="F1607" s="338" t="s">
        <v>927</v>
      </c>
      <c r="G1607" s="338"/>
      <c r="H1607" s="339"/>
      <c r="I1607" s="339"/>
      <c r="J1607" s="344"/>
      <c r="K1607" s="344"/>
      <c r="L1607" s="344"/>
      <c r="M1607" s="345"/>
    </row>
    <row r="1608" spans="1:13" ht="13.5" customHeight="1">
      <c r="A1608" s="335"/>
      <c r="B1608" s="335"/>
      <c r="C1608" s="335"/>
      <c r="D1608" s="336">
        <v>1</v>
      </c>
      <c r="E1608" s="336"/>
      <c r="F1608" s="338"/>
      <c r="G1608" s="338"/>
      <c r="H1608" s="339" t="s">
        <v>755</v>
      </c>
      <c r="I1608" s="364"/>
      <c r="J1608" s="347"/>
      <c r="K1608" s="347"/>
      <c r="L1608" s="347"/>
      <c r="M1608" s="293"/>
    </row>
    <row r="1609" spans="1:13" ht="13.5" customHeight="1">
      <c r="A1609" s="335"/>
      <c r="B1609" s="335"/>
      <c r="C1609" s="335"/>
      <c r="D1609" s="336"/>
      <c r="E1609" s="336">
        <v>1</v>
      </c>
      <c r="F1609" s="338"/>
      <c r="G1609" s="338"/>
      <c r="H1609" s="339"/>
      <c r="I1609" s="364" t="s">
        <v>1449</v>
      </c>
      <c r="J1609" s="347">
        <v>750</v>
      </c>
      <c r="K1609" s="347">
        <v>750</v>
      </c>
      <c r="L1609" s="347">
        <v>750</v>
      </c>
      <c r="M1609" s="155">
        <f>L1609/K1609*100</f>
        <v>100</v>
      </c>
    </row>
    <row r="1610" spans="1:13" ht="13.5" customHeight="1">
      <c r="A1610" s="335"/>
      <c r="B1610" s="335"/>
      <c r="C1610" s="335"/>
      <c r="D1610" s="336"/>
      <c r="E1610" s="336">
        <v>2</v>
      </c>
      <c r="F1610" s="338"/>
      <c r="G1610" s="338"/>
      <c r="H1610" s="339"/>
      <c r="I1610" s="364" t="s">
        <v>1450</v>
      </c>
      <c r="J1610" s="347">
        <v>83</v>
      </c>
      <c r="K1610" s="347">
        <v>83</v>
      </c>
      <c r="L1610" s="347">
        <v>83</v>
      </c>
      <c r="M1610" s="155">
        <f>L1610/K1610*100</f>
        <v>100</v>
      </c>
    </row>
    <row r="1611" spans="1:13" ht="13.5" customHeight="1">
      <c r="A1611" s="335"/>
      <c r="B1611" s="335"/>
      <c r="C1611" s="335"/>
      <c r="D1611" s="336"/>
      <c r="E1611" s="336">
        <v>3</v>
      </c>
      <c r="F1611" s="338"/>
      <c r="G1611" s="338"/>
      <c r="H1611" s="339"/>
      <c r="I1611" s="339" t="s">
        <v>1451</v>
      </c>
      <c r="J1611" s="347">
        <v>94</v>
      </c>
      <c r="K1611" s="347">
        <v>94</v>
      </c>
      <c r="L1611" s="347">
        <v>40</v>
      </c>
      <c r="M1611" s="155">
        <f>L1611/K1611*100</f>
        <v>42.5531914893617</v>
      </c>
    </row>
    <row r="1612" spans="1:13" ht="13.5" customHeight="1">
      <c r="A1612" s="335"/>
      <c r="B1612" s="335"/>
      <c r="C1612" s="335"/>
      <c r="D1612" s="336"/>
      <c r="E1612" s="336"/>
      <c r="F1612" s="338"/>
      <c r="G1612" s="338"/>
      <c r="H1612" s="339"/>
      <c r="I1612" s="339"/>
      <c r="J1612" s="344"/>
      <c r="K1612" s="344"/>
      <c r="L1612" s="344"/>
      <c r="M1612" s="345"/>
    </row>
    <row r="1613" spans="1:13" ht="13.5" customHeight="1">
      <c r="A1613" s="335"/>
      <c r="B1613" s="335"/>
      <c r="C1613" s="335"/>
      <c r="D1613" s="336"/>
      <c r="E1613" s="336"/>
      <c r="F1613" s="365"/>
      <c r="G1613" s="366"/>
      <c r="H1613" s="367"/>
      <c r="I1613" s="353" t="s">
        <v>76</v>
      </c>
      <c r="J1613" s="346">
        <f>SUM(J1606:J1612)</f>
        <v>927</v>
      </c>
      <c r="K1613" s="346">
        <f>SUM(K1606:K1612)</f>
        <v>927</v>
      </c>
      <c r="L1613" s="346">
        <f>SUM(L1606:L1612)</f>
        <v>873</v>
      </c>
      <c r="M1613" s="165">
        <f>L1613/K1613*100</f>
        <v>94.1747572815534</v>
      </c>
    </row>
    <row r="1614" spans="1:13" ht="13.5" customHeight="1">
      <c r="A1614" s="335"/>
      <c r="B1614" s="335"/>
      <c r="C1614" s="335"/>
      <c r="D1614" s="336"/>
      <c r="E1614" s="336"/>
      <c r="F1614" s="338"/>
      <c r="G1614" s="338"/>
      <c r="H1614" s="339"/>
      <c r="I1614" s="338"/>
      <c r="J1614" s="344"/>
      <c r="K1614" s="344"/>
      <c r="L1614" s="344"/>
      <c r="M1614" s="345"/>
    </row>
    <row r="1615" spans="1:13" ht="13.5" customHeight="1">
      <c r="A1615" s="335">
        <v>31</v>
      </c>
      <c r="B1615" s="335"/>
      <c r="C1615" s="335">
        <v>1</v>
      </c>
      <c r="D1615" s="336"/>
      <c r="E1615" s="336"/>
      <c r="F1615" s="338" t="s">
        <v>928</v>
      </c>
      <c r="G1615" s="338"/>
      <c r="H1615" s="339"/>
      <c r="I1615" s="338"/>
      <c r="J1615" s="344"/>
      <c r="K1615" s="344"/>
      <c r="L1615" s="344"/>
      <c r="M1615" s="345"/>
    </row>
    <row r="1616" spans="1:13" ht="13.5" customHeight="1">
      <c r="A1616" s="335"/>
      <c r="B1616" s="335"/>
      <c r="C1616" s="335"/>
      <c r="D1616" s="336">
        <v>1</v>
      </c>
      <c r="E1616" s="336"/>
      <c r="F1616" s="338"/>
      <c r="G1616" s="338"/>
      <c r="H1616" s="339" t="s">
        <v>755</v>
      </c>
      <c r="I1616" s="338"/>
      <c r="J1616" s="344"/>
      <c r="K1616" s="344"/>
      <c r="L1616" s="344"/>
      <c r="M1616" s="345"/>
    </row>
    <row r="1617" spans="1:13" ht="13.5" customHeight="1">
      <c r="A1617" s="335"/>
      <c r="B1617" s="335"/>
      <c r="C1617" s="335"/>
      <c r="D1617" s="336"/>
      <c r="E1617" s="336">
        <v>3</v>
      </c>
      <c r="F1617" s="338"/>
      <c r="G1617" s="338"/>
      <c r="H1617" s="339"/>
      <c r="I1617" s="339" t="s">
        <v>1451</v>
      </c>
      <c r="J1617" s="347">
        <v>5400</v>
      </c>
      <c r="K1617" s="347">
        <v>5745</v>
      </c>
      <c r="L1617" s="347">
        <v>5294</v>
      </c>
      <c r="M1617" s="155">
        <f>L1617/K1617*100</f>
        <v>92.14969538729329</v>
      </c>
    </row>
    <row r="1618" spans="1:13" ht="13.5" customHeight="1">
      <c r="A1618" s="335"/>
      <c r="B1618" s="335"/>
      <c r="C1618" s="335"/>
      <c r="D1618" s="336"/>
      <c r="E1618" s="336"/>
      <c r="F1618" s="338"/>
      <c r="G1618" s="338"/>
      <c r="H1618" s="339"/>
      <c r="I1618" s="338"/>
      <c r="J1618" s="344"/>
      <c r="K1618" s="344"/>
      <c r="L1618" s="344"/>
      <c r="M1618" s="345"/>
    </row>
    <row r="1619" spans="1:13" ht="13.5" customHeight="1">
      <c r="A1619" s="335"/>
      <c r="B1619" s="335"/>
      <c r="C1619" s="335"/>
      <c r="D1619" s="336"/>
      <c r="E1619" s="336"/>
      <c r="F1619" s="365"/>
      <c r="G1619" s="366"/>
      <c r="H1619" s="367"/>
      <c r="I1619" s="353" t="s">
        <v>76</v>
      </c>
      <c r="J1619" s="346">
        <f>SUM(J1614:J1618)</f>
        <v>5400</v>
      </c>
      <c r="K1619" s="346">
        <f>SUM(K1614:K1618)</f>
        <v>5745</v>
      </c>
      <c r="L1619" s="346">
        <f>SUM(L1614:L1618)</f>
        <v>5294</v>
      </c>
      <c r="M1619" s="165">
        <f>L1619/K1619*100</f>
        <v>92.14969538729329</v>
      </c>
    </row>
    <row r="1620" spans="1:13" ht="13.5" customHeight="1">
      <c r="A1620" s="335"/>
      <c r="B1620" s="335"/>
      <c r="C1620" s="335"/>
      <c r="D1620" s="336"/>
      <c r="E1620" s="336"/>
      <c r="F1620" s="338"/>
      <c r="G1620" s="338"/>
      <c r="H1620" s="339"/>
      <c r="I1620" s="338"/>
      <c r="J1620" s="344"/>
      <c r="K1620" s="344"/>
      <c r="L1620" s="344"/>
      <c r="M1620" s="345"/>
    </row>
    <row r="1621" spans="1:13" ht="13.5" customHeight="1">
      <c r="A1621" s="361">
        <v>32</v>
      </c>
      <c r="B1621" s="361"/>
      <c r="C1621" s="361">
        <v>1</v>
      </c>
      <c r="D1621" s="362"/>
      <c r="E1621" s="362"/>
      <c r="F1621" s="363" t="s">
        <v>106</v>
      </c>
      <c r="G1621" s="363"/>
      <c r="H1621" s="364"/>
      <c r="I1621" s="339"/>
      <c r="J1621" s="340"/>
      <c r="K1621" s="340"/>
      <c r="L1621" s="340"/>
      <c r="M1621" s="341"/>
    </row>
    <row r="1622" spans="1:13" ht="13.5" customHeight="1">
      <c r="A1622" s="361"/>
      <c r="B1622" s="361"/>
      <c r="C1622" s="361"/>
      <c r="D1622" s="362">
        <v>1</v>
      </c>
      <c r="E1622" s="362"/>
      <c r="F1622" s="364"/>
      <c r="G1622" s="363"/>
      <c r="H1622" s="339" t="s">
        <v>755</v>
      </c>
      <c r="I1622" s="364"/>
      <c r="J1622" s="340"/>
      <c r="K1622" s="340"/>
      <c r="L1622" s="340"/>
      <c r="M1622" s="341"/>
    </row>
    <row r="1623" spans="1:13" ht="13.5" customHeight="1">
      <c r="A1623" s="361"/>
      <c r="B1623" s="361"/>
      <c r="C1623" s="361"/>
      <c r="D1623" s="362"/>
      <c r="E1623" s="362">
        <v>1</v>
      </c>
      <c r="F1623" s="364"/>
      <c r="G1623" s="363"/>
      <c r="H1623" s="364"/>
      <c r="I1623" s="339" t="s">
        <v>1449</v>
      </c>
      <c r="J1623" s="340">
        <v>180</v>
      </c>
      <c r="K1623" s="340">
        <v>180</v>
      </c>
      <c r="L1623" s="340">
        <v>167</v>
      </c>
      <c r="M1623" s="155">
        <f>L1623/K1623*100</f>
        <v>92.77777777777779</v>
      </c>
    </row>
    <row r="1624" spans="1:13" ht="13.5" customHeight="1">
      <c r="A1624" s="361"/>
      <c r="B1624" s="361"/>
      <c r="C1624" s="361"/>
      <c r="D1624" s="362"/>
      <c r="E1624" s="362">
        <v>2</v>
      </c>
      <c r="F1624" s="364"/>
      <c r="G1624" s="363"/>
      <c r="H1624" s="364"/>
      <c r="I1624" s="339" t="s">
        <v>1450</v>
      </c>
      <c r="J1624" s="340">
        <v>47</v>
      </c>
      <c r="K1624" s="340">
        <v>47</v>
      </c>
      <c r="L1624" s="340">
        <v>46</v>
      </c>
      <c r="M1624" s="155">
        <f>L1624/K1624*100</f>
        <v>97.87234042553192</v>
      </c>
    </row>
    <row r="1625" spans="1:13" ht="13.5" customHeight="1">
      <c r="A1625" s="361"/>
      <c r="B1625" s="361"/>
      <c r="C1625" s="361"/>
      <c r="D1625" s="362"/>
      <c r="E1625" s="362">
        <v>3</v>
      </c>
      <c r="F1625" s="364"/>
      <c r="G1625" s="363"/>
      <c r="H1625" s="364"/>
      <c r="I1625" s="339" t="s">
        <v>1451</v>
      </c>
      <c r="J1625" s="340">
        <v>673</v>
      </c>
      <c r="K1625" s="340">
        <v>673</v>
      </c>
      <c r="L1625" s="340">
        <v>345</v>
      </c>
      <c r="M1625" s="155">
        <f>L1625/K1625*100</f>
        <v>51.2630014858841</v>
      </c>
    </row>
    <row r="1626" spans="1:13" ht="13.5" customHeight="1">
      <c r="A1626" s="361"/>
      <c r="B1626" s="361"/>
      <c r="C1626" s="361"/>
      <c r="D1626" s="362"/>
      <c r="E1626" s="362"/>
      <c r="F1626" s="364"/>
      <c r="G1626" s="363"/>
      <c r="H1626" s="364"/>
      <c r="I1626" s="364"/>
      <c r="J1626" s="340"/>
      <c r="K1626" s="340"/>
      <c r="L1626" s="340"/>
      <c r="M1626" s="341"/>
    </row>
    <row r="1627" spans="1:13" ht="13.5" customHeight="1">
      <c r="A1627" s="361"/>
      <c r="B1627" s="361"/>
      <c r="C1627" s="361"/>
      <c r="D1627" s="362"/>
      <c r="E1627" s="362"/>
      <c r="F1627" s="354"/>
      <c r="G1627" s="353"/>
      <c r="H1627" s="354"/>
      <c r="I1627" s="353" t="s">
        <v>76</v>
      </c>
      <c r="J1627" s="346">
        <f>SUM(J1623:J1626)</f>
        <v>900</v>
      </c>
      <c r="K1627" s="346">
        <f>SUM(K1623:K1626)</f>
        <v>900</v>
      </c>
      <c r="L1627" s="346">
        <f>SUM(L1623:L1626)</f>
        <v>558</v>
      </c>
      <c r="M1627" s="165">
        <f>L1627/K1627*100</f>
        <v>62</v>
      </c>
    </row>
    <row r="1628" spans="1:13" ht="13.5" customHeight="1">
      <c r="A1628" s="361"/>
      <c r="B1628" s="361"/>
      <c r="C1628" s="361"/>
      <c r="D1628" s="362"/>
      <c r="E1628" s="362"/>
      <c r="F1628" s="339"/>
      <c r="G1628" s="338"/>
      <c r="H1628" s="339"/>
      <c r="I1628" s="338"/>
      <c r="J1628" s="344"/>
      <c r="K1628" s="344"/>
      <c r="L1628" s="344"/>
      <c r="M1628" s="345"/>
    </row>
    <row r="1629" spans="1:13" ht="13.5" customHeight="1">
      <c r="A1629" s="335">
        <v>33</v>
      </c>
      <c r="B1629" s="335"/>
      <c r="C1629" s="335">
        <v>2</v>
      </c>
      <c r="D1629" s="336"/>
      <c r="E1629" s="336"/>
      <c r="F1629" s="338" t="s">
        <v>929</v>
      </c>
      <c r="G1629" s="338"/>
      <c r="H1629" s="339"/>
      <c r="I1629" s="339"/>
      <c r="J1629" s="344"/>
      <c r="K1629" s="344"/>
      <c r="L1629" s="344"/>
      <c r="M1629" s="345"/>
    </row>
    <row r="1630" spans="1:13" ht="13.5" customHeight="1">
      <c r="A1630" s="335"/>
      <c r="B1630" s="335"/>
      <c r="C1630" s="335"/>
      <c r="D1630" s="336">
        <v>1</v>
      </c>
      <c r="E1630" s="336"/>
      <c r="F1630" s="338"/>
      <c r="G1630" s="338"/>
      <c r="H1630" s="339" t="s">
        <v>755</v>
      </c>
      <c r="I1630" s="364"/>
      <c r="J1630" s="347"/>
      <c r="K1630" s="347"/>
      <c r="L1630" s="347"/>
      <c r="M1630" s="293"/>
    </row>
    <row r="1631" spans="1:13" ht="13.5" customHeight="1">
      <c r="A1631" s="335"/>
      <c r="B1631" s="335"/>
      <c r="C1631" s="335"/>
      <c r="D1631" s="336"/>
      <c r="E1631" s="336">
        <v>3</v>
      </c>
      <c r="F1631" s="338"/>
      <c r="G1631" s="338"/>
      <c r="H1631" s="339"/>
      <c r="I1631" s="339" t="s">
        <v>1451</v>
      </c>
      <c r="J1631" s="347">
        <v>1000</v>
      </c>
      <c r="K1631" s="347">
        <v>1176</v>
      </c>
      <c r="L1631" s="347">
        <v>946</v>
      </c>
      <c r="M1631" s="155">
        <f>L1631/K1631*100</f>
        <v>80.4421768707483</v>
      </c>
    </row>
    <row r="1632" spans="1:13" ht="13.5" customHeight="1">
      <c r="A1632" s="335"/>
      <c r="B1632" s="335"/>
      <c r="C1632" s="335"/>
      <c r="D1632" s="336"/>
      <c r="E1632" s="336"/>
      <c r="F1632" s="338"/>
      <c r="G1632" s="338"/>
      <c r="H1632" s="339"/>
      <c r="I1632" s="339"/>
      <c r="J1632" s="344"/>
      <c r="K1632" s="344"/>
      <c r="L1632" s="344"/>
      <c r="M1632" s="345"/>
    </row>
    <row r="1633" spans="1:13" ht="13.5" customHeight="1">
      <c r="A1633" s="335"/>
      <c r="B1633" s="335"/>
      <c r="C1633" s="335"/>
      <c r="D1633" s="336"/>
      <c r="E1633" s="336"/>
      <c r="F1633" s="365"/>
      <c r="G1633" s="366"/>
      <c r="H1633" s="367"/>
      <c r="I1633" s="353" t="s">
        <v>76</v>
      </c>
      <c r="J1633" s="346">
        <f>SUM(J1629:J1632)</f>
        <v>1000</v>
      </c>
      <c r="K1633" s="346">
        <f>SUM(K1629:K1632)</f>
        <v>1176</v>
      </c>
      <c r="L1633" s="346">
        <f>SUM(L1629:L1632)</f>
        <v>946</v>
      </c>
      <c r="M1633" s="165">
        <f>L1633/K1633*100</f>
        <v>80.4421768707483</v>
      </c>
    </row>
    <row r="1634" spans="1:13" ht="13.5" customHeight="1">
      <c r="A1634" s="335"/>
      <c r="B1634" s="335"/>
      <c r="C1634" s="335"/>
      <c r="D1634" s="336"/>
      <c r="E1634" s="336"/>
      <c r="F1634" s="338"/>
      <c r="G1634" s="338"/>
      <c r="H1634" s="339"/>
      <c r="I1634" s="338"/>
      <c r="J1634" s="344"/>
      <c r="K1634" s="344"/>
      <c r="L1634" s="344"/>
      <c r="M1634" s="345"/>
    </row>
    <row r="1635" spans="1:13" ht="13.5" customHeight="1">
      <c r="A1635" s="335">
        <v>34</v>
      </c>
      <c r="B1635" s="335"/>
      <c r="C1635" s="335"/>
      <c r="D1635" s="336"/>
      <c r="E1635" s="336"/>
      <c r="F1635" s="338" t="s">
        <v>930</v>
      </c>
      <c r="G1635" s="338"/>
      <c r="H1635" s="339"/>
      <c r="I1635" s="339"/>
      <c r="J1635" s="344"/>
      <c r="K1635" s="344"/>
      <c r="L1635" s="344"/>
      <c r="M1635" s="345"/>
    </row>
    <row r="1636" spans="1:13" ht="13.5" customHeight="1">
      <c r="A1636" s="335"/>
      <c r="B1636" s="335">
        <v>1</v>
      </c>
      <c r="C1636" s="335">
        <v>1</v>
      </c>
      <c r="D1636" s="336"/>
      <c r="E1636" s="336"/>
      <c r="F1636" s="338"/>
      <c r="G1636" s="338" t="s">
        <v>931</v>
      </c>
      <c r="H1636" s="339"/>
      <c r="I1636" s="339"/>
      <c r="J1636" s="344"/>
      <c r="K1636" s="344"/>
      <c r="L1636" s="344"/>
      <c r="M1636" s="345"/>
    </row>
    <row r="1637" spans="1:13" ht="13.5" customHeight="1">
      <c r="A1637" s="335"/>
      <c r="B1637" s="335"/>
      <c r="C1637" s="335"/>
      <c r="D1637" s="336">
        <v>1</v>
      </c>
      <c r="E1637" s="336"/>
      <c r="F1637" s="338"/>
      <c r="G1637" s="338"/>
      <c r="H1637" s="339" t="s">
        <v>755</v>
      </c>
      <c r="I1637" s="364"/>
      <c r="J1637" s="347"/>
      <c r="K1637" s="347"/>
      <c r="L1637" s="347"/>
      <c r="M1637" s="293"/>
    </row>
    <row r="1638" spans="1:13" ht="13.5" customHeight="1">
      <c r="A1638" s="335"/>
      <c r="B1638" s="335"/>
      <c r="C1638" s="335"/>
      <c r="D1638" s="336"/>
      <c r="E1638" s="336">
        <v>1</v>
      </c>
      <c r="F1638" s="338"/>
      <c r="G1638" s="338"/>
      <c r="H1638" s="339"/>
      <c r="I1638" s="364" t="s">
        <v>1449</v>
      </c>
      <c r="J1638" s="347">
        <v>28208</v>
      </c>
      <c r="K1638" s="347">
        <v>31753</v>
      </c>
      <c r="L1638" s="347">
        <v>31753</v>
      </c>
      <c r="M1638" s="155">
        <f>L1638/K1638*100</f>
        <v>100</v>
      </c>
    </row>
    <row r="1639" spans="1:13" ht="13.5" customHeight="1">
      <c r="A1639" s="335"/>
      <c r="B1639" s="335"/>
      <c r="C1639" s="335"/>
      <c r="D1639" s="336"/>
      <c r="E1639" s="336">
        <v>2</v>
      </c>
      <c r="F1639" s="338"/>
      <c r="G1639" s="338"/>
      <c r="H1639" s="339"/>
      <c r="I1639" s="339" t="s">
        <v>1450</v>
      </c>
      <c r="J1639" s="347">
        <v>9279</v>
      </c>
      <c r="K1639" s="347">
        <v>10145</v>
      </c>
      <c r="L1639" s="347">
        <v>10145</v>
      </c>
      <c r="M1639" s="155">
        <f>L1639/K1639*100</f>
        <v>100</v>
      </c>
    </row>
    <row r="1640" spans="1:13" ht="13.5" customHeight="1">
      <c r="A1640" s="335"/>
      <c r="B1640" s="335"/>
      <c r="C1640" s="335"/>
      <c r="D1640" s="336"/>
      <c r="E1640" s="336">
        <v>3</v>
      </c>
      <c r="F1640" s="338"/>
      <c r="G1640" s="338"/>
      <c r="H1640" s="339"/>
      <c r="I1640" s="339" t="s">
        <v>1451</v>
      </c>
      <c r="J1640" s="347">
        <v>7290</v>
      </c>
      <c r="K1640" s="347">
        <v>8806</v>
      </c>
      <c r="L1640" s="347">
        <v>6630</v>
      </c>
      <c r="M1640" s="155">
        <f>L1640/K1640*100</f>
        <v>75.2895752895753</v>
      </c>
    </row>
    <row r="1641" spans="1:13" ht="13.5" customHeight="1">
      <c r="A1641" s="335"/>
      <c r="B1641" s="335"/>
      <c r="C1641" s="335"/>
      <c r="D1641" s="336"/>
      <c r="E1641" s="336"/>
      <c r="F1641" s="338"/>
      <c r="G1641" s="338"/>
      <c r="H1641" s="339"/>
      <c r="I1641" s="338"/>
      <c r="J1641" s="344"/>
      <c r="K1641" s="344"/>
      <c r="L1641" s="344"/>
      <c r="M1641" s="341"/>
    </row>
    <row r="1642" spans="1:13" ht="13.5" customHeight="1">
      <c r="A1642" s="335"/>
      <c r="B1642" s="335"/>
      <c r="C1642" s="335"/>
      <c r="D1642" s="336"/>
      <c r="E1642" s="336"/>
      <c r="F1642" s="349"/>
      <c r="G1642" s="349"/>
      <c r="H1642" s="350"/>
      <c r="I1642" s="349" t="s">
        <v>79</v>
      </c>
      <c r="J1642" s="343">
        <f>SUM(J1634:J1641)</f>
        <v>44777</v>
      </c>
      <c r="K1642" s="343">
        <f>SUM(K1634:K1641)</f>
        <v>50704</v>
      </c>
      <c r="L1642" s="343">
        <f>SUM(L1634:L1641)</f>
        <v>48528</v>
      </c>
      <c r="M1642" s="305">
        <f>L1642/K1642*100</f>
        <v>95.70842537077942</v>
      </c>
    </row>
    <row r="1643" spans="1:13" ht="13.5" customHeight="1">
      <c r="A1643" s="335"/>
      <c r="B1643" s="335"/>
      <c r="C1643" s="335"/>
      <c r="D1643" s="336"/>
      <c r="E1643" s="336"/>
      <c r="F1643" s="338"/>
      <c r="G1643" s="338"/>
      <c r="H1643" s="339"/>
      <c r="I1643" s="338"/>
      <c r="J1643" s="344"/>
      <c r="K1643" s="344"/>
      <c r="L1643" s="344"/>
      <c r="M1643" s="345"/>
    </row>
    <row r="1644" spans="1:13" ht="13.5" customHeight="1">
      <c r="A1644" s="335"/>
      <c r="B1644" s="335">
        <v>2</v>
      </c>
      <c r="C1644" s="335">
        <v>1</v>
      </c>
      <c r="D1644" s="336"/>
      <c r="E1644" s="336"/>
      <c r="F1644" s="338"/>
      <c r="G1644" s="338" t="s">
        <v>932</v>
      </c>
      <c r="H1644" s="339"/>
      <c r="I1644" s="339"/>
      <c r="J1644" s="344"/>
      <c r="K1644" s="344"/>
      <c r="L1644" s="344"/>
      <c r="M1644" s="345"/>
    </row>
    <row r="1645" spans="1:13" ht="13.5" customHeight="1">
      <c r="A1645" s="335"/>
      <c r="B1645" s="335"/>
      <c r="C1645" s="335"/>
      <c r="D1645" s="336">
        <v>1</v>
      </c>
      <c r="E1645" s="336"/>
      <c r="F1645" s="338"/>
      <c r="G1645" s="338"/>
      <c r="H1645" s="339" t="s">
        <v>755</v>
      </c>
      <c r="I1645" s="364"/>
      <c r="J1645" s="347"/>
      <c r="K1645" s="347"/>
      <c r="L1645" s="347"/>
      <c r="M1645" s="293"/>
    </row>
    <row r="1646" spans="1:13" ht="13.5" customHeight="1">
      <c r="A1646" s="335"/>
      <c r="B1646" s="335"/>
      <c r="C1646" s="335"/>
      <c r="D1646" s="336"/>
      <c r="E1646" s="336">
        <v>1</v>
      </c>
      <c r="F1646" s="338"/>
      <c r="G1646" s="338"/>
      <c r="H1646" s="339"/>
      <c r="I1646" s="364" t="s">
        <v>1449</v>
      </c>
      <c r="J1646" s="347">
        <v>11201</v>
      </c>
      <c r="K1646" s="347">
        <v>12087</v>
      </c>
      <c r="L1646" s="347">
        <v>12086</v>
      </c>
      <c r="M1646" s="155">
        <f>L1646/K1646*100</f>
        <v>99.99172664846529</v>
      </c>
    </row>
    <row r="1647" spans="1:13" ht="13.5" customHeight="1">
      <c r="A1647" s="335"/>
      <c r="B1647" s="335"/>
      <c r="C1647" s="335"/>
      <c r="D1647" s="336"/>
      <c r="E1647" s="336">
        <v>2</v>
      </c>
      <c r="F1647" s="338"/>
      <c r="G1647" s="338"/>
      <c r="H1647" s="339"/>
      <c r="I1647" s="339" t="s">
        <v>1450</v>
      </c>
      <c r="J1647" s="347">
        <v>3628</v>
      </c>
      <c r="K1647" s="347">
        <v>3837</v>
      </c>
      <c r="L1647" s="347">
        <v>3837</v>
      </c>
      <c r="M1647" s="155">
        <f>L1647/K1647*100</f>
        <v>100</v>
      </c>
    </row>
    <row r="1648" spans="1:13" ht="13.5" customHeight="1">
      <c r="A1648" s="335"/>
      <c r="B1648" s="335"/>
      <c r="C1648" s="335"/>
      <c r="D1648" s="336"/>
      <c r="E1648" s="336">
        <v>3</v>
      </c>
      <c r="F1648" s="338"/>
      <c r="G1648" s="338"/>
      <c r="H1648" s="339"/>
      <c r="I1648" s="339" t="s">
        <v>1451</v>
      </c>
      <c r="J1648" s="347">
        <v>1700</v>
      </c>
      <c r="K1648" s="347">
        <v>2900</v>
      </c>
      <c r="L1648" s="347">
        <v>1756</v>
      </c>
      <c r="M1648" s="155">
        <f>L1648/K1648*100</f>
        <v>60.55172413793104</v>
      </c>
    </row>
    <row r="1649" spans="1:13" ht="13.5" customHeight="1">
      <c r="A1649" s="335"/>
      <c r="B1649" s="335"/>
      <c r="C1649" s="335"/>
      <c r="D1649" s="336"/>
      <c r="E1649" s="336"/>
      <c r="F1649" s="338"/>
      <c r="G1649" s="338"/>
      <c r="H1649" s="339"/>
      <c r="I1649" s="339"/>
      <c r="J1649" s="344"/>
      <c r="K1649" s="344"/>
      <c r="L1649" s="344"/>
      <c r="M1649" s="341"/>
    </row>
    <row r="1650" spans="1:13" ht="13.5" customHeight="1">
      <c r="A1650" s="335"/>
      <c r="B1650" s="335"/>
      <c r="C1650" s="335"/>
      <c r="D1650" s="336"/>
      <c r="E1650" s="336"/>
      <c r="F1650" s="349"/>
      <c r="G1650" s="349"/>
      <c r="H1650" s="350"/>
      <c r="I1650" s="349" t="s">
        <v>79</v>
      </c>
      <c r="J1650" s="343">
        <f>SUM(J1643:J1649)</f>
        <v>16529</v>
      </c>
      <c r="K1650" s="343">
        <f>SUM(K1643:K1649)</f>
        <v>18824</v>
      </c>
      <c r="L1650" s="343">
        <f>SUM(L1643:L1649)</f>
        <v>17679</v>
      </c>
      <c r="M1650" s="305">
        <f>L1650/K1650*100</f>
        <v>93.91733956651083</v>
      </c>
    </row>
    <row r="1651" spans="1:13" ht="13.5" customHeight="1">
      <c r="A1651" s="335"/>
      <c r="B1651" s="335"/>
      <c r="C1651" s="335"/>
      <c r="D1651" s="336"/>
      <c r="E1651" s="336"/>
      <c r="F1651" s="338"/>
      <c r="G1651" s="338"/>
      <c r="H1651" s="339"/>
      <c r="I1651" s="338"/>
      <c r="J1651" s="344"/>
      <c r="K1651" s="344"/>
      <c r="L1651" s="344"/>
      <c r="M1651" s="345"/>
    </row>
    <row r="1652" spans="1:13" ht="13.5" customHeight="1">
      <c r="A1652" s="335"/>
      <c r="B1652" s="335">
        <v>3</v>
      </c>
      <c r="C1652" s="335">
        <v>1</v>
      </c>
      <c r="D1652" s="336"/>
      <c r="E1652" s="336"/>
      <c r="F1652" s="338"/>
      <c r="G1652" s="338" t="s">
        <v>933</v>
      </c>
      <c r="H1652" s="339"/>
      <c r="I1652" s="339"/>
      <c r="J1652" s="344"/>
      <c r="K1652" s="344"/>
      <c r="L1652" s="344"/>
      <c r="M1652" s="345"/>
    </row>
    <row r="1653" spans="1:13" ht="13.5" customHeight="1">
      <c r="A1653" s="335"/>
      <c r="B1653" s="335"/>
      <c r="C1653" s="335"/>
      <c r="D1653" s="336">
        <v>1</v>
      </c>
      <c r="E1653" s="336"/>
      <c r="F1653" s="338"/>
      <c r="G1653" s="338"/>
      <c r="H1653" s="339" t="s">
        <v>755</v>
      </c>
      <c r="I1653" s="364"/>
      <c r="J1653" s="347"/>
      <c r="K1653" s="347"/>
      <c r="L1653" s="347"/>
      <c r="M1653" s="293"/>
    </row>
    <row r="1654" spans="1:13" ht="13.5" customHeight="1">
      <c r="A1654" s="335"/>
      <c r="B1654" s="335"/>
      <c r="C1654" s="335"/>
      <c r="D1654" s="336"/>
      <c r="E1654" s="336">
        <v>1</v>
      </c>
      <c r="F1654" s="338"/>
      <c r="G1654" s="338"/>
      <c r="H1654" s="339"/>
      <c r="I1654" s="364" t="s">
        <v>1449</v>
      </c>
      <c r="J1654" s="347">
        <v>50129</v>
      </c>
      <c r="K1654" s="347">
        <v>60303</v>
      </c>
      <c r="L1654" s="347">
        <v>59926</v>
      </c>
      <c r="M1654" s="155">
        <f>L1654/K1654*100</f>
        <v>99.37482380644413</v>
      </c>
    </row>
    <row r="1655" spans="1:13" ht="13.5" customHeight="1">
      <c r="A1655" s="335"/>
      <c r="B1655" s="335"/>
      <c r="C1655" s="335"/>
      <c r="D1655" s="336"/>
      <c r="E1655" s="336">
        <v>2</v>
      </c>
      <c r="F1655" s="338"/>
      <c r="G1655" s="338"/>
      <c r="H1655" s="339"/>
      <c r="I1655" s="339" t="s">
        <v>1450</v>
      </c>
      <c r="J1655" s="347">
        <v>16232</v>
      </c>
      <c r="K1655" s="347">
        <v>19131</v>
      </c>
      <c r="L1655" s="347">
        <v>18797</v>
      </c>
      <c r="M1655" s="155">
        <f>L1655/K1655*100</f>
        <v>98.25414249124458</v>
      </c>
    </row>
    <row r="1656" spans="1:13" ht="13.5" customHeight="1">
      <c r="A1656" s="335"/>
      <c r="B1656" s="335"/>
      <c r="C1656" s="335"/>
      <c r="D1656" s="336"/>
      <c r="E1656" s="336">
        <v>3</v>
      </c>
      <c r="F1656" s="338"/>
      <c r="G1656" s="338"/>
      <c r="H1656" s="339"/>
      <c r="I1656" s="339" t="s">
        <v>1451</v>
      </c>
      <c r="J1656" s="347">
        <v>11390</v>
      </c>
      <c r="K1656" s="347">
        <v>16368</v>
      </c>
      <c r="L1656" s="347">
        <v>16323</v>
      </c>
      <c r="M1656" s="155">
        <f>L1656/K1656*100</f>
        <v>99.72507331378299</v>
      </c>
    </row>
    <row r="1657" spans="1:13" ht="13.5" customHeight="1">
      <c r="A1657" s="335"/>
      <c r="B1657" s="335"/>
      <c r="C1657" s="335"/>
      <c r="D1657" s="336"/>
      <c r="E1657" s="336"/>
      <c r="F1657" s="338"/>
      <c r="G1657" s="338"/>
      <c r="H1657" s="339"/>
      <c r="I1657" s="339"/>
      <c r="J1657" s="344"/>
      <c r="K1657" s="344"/>
      <c r="L1657" s="344"/>
      <c r="M1657" s="341"/>
    </row>
    <row r="1658" spans="1:13" ht="15.75" customHeight="1">
      <c r="A1658" s="335"/>
      <c r="B1658" s="335"/>
      <c r="C1658" s="335"/>
      <c r="D1658" s="336"/>
      <c r="E1658" s="336"/>
      <c r="F1658" s="349"/>
      <c r="G1658" s="349"/>
      <c r="H1658" s="350"/>
      <c r="I1658" s="349" t="s">
        <v>79</v>
      </c>
      <c r="J1658" s="343">
        <f>SUM(J1651:J1657)</f>
        <v>77751</v>
      </c>
      <c r="K1658" s="343">
        <f>SUM(K1651:K1657)</f>
        <v>95802</v>
      </c>
      <c r="L1658" s="343">
        <f>SUM(L1651:L1657)</f>
        <v>95046</v>
      </c>
      <c r="M1658" s="305">
        <f>L1658/K1658*100</f>
        <v>99.21087242437527</v>
      </c>
    </row>
    <row r="1659" spans="1:13" ht="15">
      <c r="A1659" s="335"/>
      <c r="B1659" s="335"/>
      <c r="C1659" s="335"/>
      <c r="D1659" s="336"/>
      <c r="E1659" s="336"/>
      <c r="F1659" s="338"/>
      <c r="G1659" s="338"/>
      <c r="H1659" s="339"/>
      <c r="I1659" s="338"/>
      <c r="J1659" s="344"/>
      <c r="K1659" s="344"/>
      <c r="L1659" s="344"/>
      <c r="M1659" s="345"/>
    </row>
    <row r="1660" spans="1:13" ht="15.75" customHeight="1">
      <c r="A1660" s="335"/>
      <c r="B1660" s="335"/>
      <c r="C1660" s="335"/>
      <c r="D1660" s="336"/>
      <c r="E1660" s="336"/>
      <c r="F1660" s="365"/>
      <c r="G1660" s="366"/>
      <c r="H1660" s="367"/>
      <c r="I1660" s="353" t="s">
        <v>76</v>
      </c>
      <c r="J1660" s="346">
        <f>SUM(J1636:J1659)/2</f>
        <v>139057</v>
      </c>
      <c r="K1660" s="346">
        <f>SUM(K1636:K1659)/2</f>
        <v>165330</v>
      </c>
      <c r="L1660" s="346">
        <f>SUM(L1636:L1659)/2</f>
        <v>161253</v>
      </c>
      <c r="M1660" s="165">
        <f>L1660/K1660*100</f>
        <v>97.53402286336417</v>
      </c>
    </row>
    <row r="1661" spans="1:13" ht="15.75" customHeight="1">
      <c r="A1661" s="335"/>
      <c r="B1661" s="335"/>
      <c r="C1661" s="335"/>
      <c r="D1661" s="336"/>
      <c r="E1661" s="336"/>
      <c r="F1661" s="338"/>
      <c r="G1661" s="338"/>
      <c r="H1661" s="339"/>
      <c r="I1661" s="338"/>
      <c r="J1661" s="344"/>
      <c r="K1661" s="344"/>
      <c r="L1661" s="344"/>
      <c r="M1661" s="345"/>
    </row>
    <row r="1662" spans="1:13" ht="15.75" customHeight="1">
      <c r="A1662" s="335">
        <v>35</v>
      </c>
      <c r="B1662" s="335"/>
      <c r="C1662" s="335">
        <v>2</v>
      </c>
      <c r="D1662" s="336"/>
      <c r="E1662" s="336"/>
      <c r="F1662" s="338" t="s">
        <v>934</v>
      </c>
      <c r="G1662" s="338"/>
      <c r="H1662" s="339"/>
      <c r="I1662" s="339"/>
      <c r="J1662" s="344"/>
      <c r="K1662" s="344"/>
      <c r="L1662" s="344"/>
      <c r="M1662" s="345"/>
    </row>
    <row r="1663" spans="1:13" ht="15.75" customHeight="1">
      <c r="A1663" s="335"/>
      <c r="B1663" s="335"/>
      <c r="C1663" s="335"/>
      <c r="D1663" s="336">
        <v>1</v>
      </c>
      <c r="E1663" s="336"/>
      <c r="F1663" s="338"/>
      <c r="G1663" s="338"/>
      <c r="H1663" s="339" t="s">
        <v>755</v>
      </c>
      <c r="I1663" s="364"/>
      <c r="J1663" s="347"/>
      <c r="K1663" s="347"/>
      <c r="L1663" s="347"/>
      <c r="M1663" s="293"/>
    </row>
    <row r="1664" spans="1:13" ht="15.75" customHeight="1">
      <c r="A1664" s="335"/>
      <c r="B1664" s="335"/>
      <c r="C1664" s="335"/>
      <c r="D1664" s="336"/>
      <c r="E1664" s="336">
        <v>1</v>
      </c>
      <c r="F1664" s="338"/>
      <c r="G1664" s="338"/>
      <c r="H1664" s="339"/>
      <c r="I1664" s="364" t="s">
        <v>1449</v>
      </c>
      <c r="J1664" s="347">
        <v>900</v>
      </c>
      <c r="K1664" s="347">
        <v>932</v>
      </c>
      <c r="L1664" s="347">
        <v>886</v>
      </c>
      <c r="M1664" s="155">
        <f>L1664/K1664*100</f>
        <v>95.06437768240343</v>
      </c>
    </row>
    <row r="1665" spans="1:13" ht="15.75" customHeight="1">
      <c r="A1665" s="335"/>
      <c r="B1665" s="335"/>
      <c r="C1665" s="335"/>
      <c r="D1665" s="336"/>
      <c r="E1665" s="336">
        <v>2</v>
      </c>
      <c r="F1665" s="338"/>
      <c r="G1665" s="338"/>
      <c r="H1665" s="339"/>
      <c r="I1665" s="364" t="s">
        <v>1450</v>
      </c>
      <c r="J1665" s="347">
        <v>250</v>
      </c>
      <c r="K1665" s="347">
        <v>258</v>
      </c>
      <c r="L1665" s="347">
        <v>182</v>
      </c>
      <c r="M1665" s="155">
        <f>L1665/K1665*100</f>
        <v>70.54263565891473</v>
      </c>
    </row>
    <row r="1666" spans="1:13" ht="15.75" customHeight="1">
      <c r="A1666" s="335"/>
      <c r="B1666" s="335"/>
      <c r="C1666" s="335"/>
      <c r="D1666" s="336"/>
      <c r="E1666" s="336">
        <v>3</v>
      </c>
      <c r="F1666" s="338"/>
      <c r="G1666" s="338"/>
      <c r="H1666" s="339"/>
      <c r="I1666" s="339" t="s">
        <v>1451</v>
      </c>
      <c r="J1666" s="347">
        <v>1650</v>
      </c>
      <c r="K1666" s="347">
        <v>1743</v>
      </c>
      <c r="L1666" s="347">
        <v>1734</v>
      </c>
      <c r="M1666" s="155">
        <f>L1666/K1666*100</f>
        <v>99.48364888123923</v>
      </c>
    </row>
    <row r="1667" spans="1:13" ht="15.75" customHeight="1">
      <c r="A1667" s="335"/>
      <c r="B1667" s="335"/>
      <c r="C1667" s="335"/>
      <c r="D1667" s="336"/>
      <c r="E1667" s="336"/>
      <c r="F1667" s="338"/>
      <c r="G1667" s="338"/>
      <c r="H1667" s="339"/>
      <c r="I1667" s="339"/>
      <c r="J1667" s="344"/>
      <c r="K1667" s="344"/>
      <c r="L1667" s="344"/>
      <c r="M1667" s="345"/>
    </row>
    <row r="1668" spans="1:13" ht="15.75" customHeight="1">
      <c r="A1668" s="335"/>
      <c r="B1668" s="335"/>
      <c r="C1668" s="335"/>
      <c r="D1668" s="336"/>
      <c r="E1668" s="336"/>
      <c r="F1668" s="365"/>
      <c r="G1668" s="366"/>
      <c r="H1668" s="367"/>
      <c r="I1668" s="353" t="s">
        <v>76</v>
      </c>
      <c r="J1668" s="346">
        <f>SUM(J1662:J1667)</f>
        <v>2800</v>
      </c>
      <c r="K1668" s="346">
        <f>SUM(K1662:K1667)</f>
        <v>2933</v>
      </c>
      <c r="L1668" s="346">
        <f>SUM(L1662:L1667)</f>
        <v>2802</v>
      </c>
      <c r="M1668" s="165">
        <f>L1668/K1668*100</f>
        <v>95.53358336174566</v>
      </c>
    </row>
    <row r="1669" spans="1:13" ht="15.75" customHeight="1">
      <c r="A1669" s="335"/>
      <c r="B1669" s="335"/>
      <c r="C1669" s="335"/>
      <c r="D1669" s="336"/>
      <c r="E1669" s="336"/>
      <c r="F1669" s="338"/>
      <c r="G1669" s="338"/>
      <c r="H1669" s="339"/>
      <c r="I1669" s="338"/>
      <c r="J1669" s="344"/>
      <c r="K1669" s="344"/>
      <c r="L1669" s="344"/>
      <c r="M1669" s="345"/>
    </row>
    <row r="1670" spans="1:13" ht="15.75" customHeight="1">
      <c r="A1670" s="335">
        <v>36</v>
      </c>
      <c r="B1670" s="335"/>
      <c r="C1670" s="335">
        <v>2</v>
      </c>
      <c r="D1670" s="336"/>
      <c r="E1670" s="336"/>
      <c r="F1670" s="338" t="s">
        <v>935</v>
      </c>
      <c r="G1670" s="338"/>
      <c r="H1670" s="339"/>
      <c r="I1670" s="339"/>
      <c r="J1670" s="344"/>
      <c r="K1670" s="344"/>
      <c r="L1670" s="344"/>
      <c r="M1670" s="345"/>
    </row>
    <row r="1671" spans="1:13" ht="15.75" customHeight="1">
      <c r="A1671" s="335"/>
      <c r="B1671" s="335"/>
      <c r="C1671" s="335"/>
      <c r="D1671" s="336">
        <v>1</v>
      </c>
      <c r="E1671" s="336"/>
      <c r="F1671" s="338"/>
      <c r="G1671" s="338"/>
      <c r="H1671" s="339" t="s">
        <v>755</v>
      </c>
      <c r="I1671" s="364"/>
      <c r="J1671" s="344"/>
      <c r="K1671" s="344"/>
      <c r="L1671" s="344"/>
      <c r="M1671" s="345"/>
    </row>
    <row r="1672" spans="1:13" ht="15.75" customHeight="1">
      <c r="A1672" s="335"/>
      <c r="B1672" s="335"/>
      <c r="C1672" s="335"/>
      <c r="D1672" s="336"/>
      <c r="E1672" s="336">
        <v>5</v>
      </c>
      <c r="F1672" s="338"/>
      <c r="G1672" s="338"/>
      <c r="H1672" s="339"/>
      <c r="I1672" s="339" t="s">
        <v>1452</v>
      </c>
      <c r="J1672" s="347">
        <v>11361</v>
      </c>
      <c r="K1672" s="347">
        <v>11361</v>
      </c>
      <c r="L1672" s="347">
        <v>11361</v>
      </c>
      <c r="M1672" s="155">
        <f>L1672/K1672*100</f>
        <v>100</v>
      </c>
    </row>
    <row r="1673" spans="1:13" ht="8.25" customHeight="1">
      <c r="A1673" s="335"/>
      <c r="B1673" s="335"/>
      <c r="C1673" s="335"/>
      <c r="D1673" s="336"/>
      <c r="E1673" s="336"/>
      <c r="F1673" s="338"/>
      <c r="G1673" s="338"/>
      <c r="H1673" s="339"/>
      <c r="I1673" s="339"/>
      <c r="J1673" s="344"/>
      <c r="K1673" s="344"/>
      <c r="L1673" s="344"/>
      <c r="M1673" s="345"/>
    </row>
    <row r="1674" spans="1:13" ht="15.75" customHeight="1">
      <c r="A1674" s="335"/>
      <c r="B1674" s="335"/>
      <c r="C1674" s="335"/>
      <c r="D1674" s="336"/>
      <c r="E1674" s="336"/>
      <c r="F1674" s="365"/>
      <c r="G1674" s="366"/>
      <c r="H1674" s="367"/>
      <c r="I1674" s="353" t="s">
        <v>76</v>
      </c>
      <c r="J1674" s="346">
        <f>SUM(J1672:J1673)</f>
        <v>11361</v>
      </c>
      <c r="K1674" s="346">
        <f>SUM(K1672:K1673)</f>
        <v>11361</v>
      </c>
      <c r="L1674" s="346">
        <f>SUM(L1672:L1673)</f>
        <v>11361</v>
      </c>
      <c r="M1674" s="165">
        <f>L1674/K1674*100</f>
        <v>100</v>
      </c>
    </row>
    <row r="1675" spans="1:13" ht="15.75" customHeight="1">
      <c r="A1675" s="335"/>
      <c r="B1675" s="335"/>
      <c r="C1675" s="335"/>
      <c r="D1675" s="336"/>
      <c r="E1675" s="336"/>
      <c r="F1675" s="338"/>
      <c r="G1675" s="338"/>
      <c r="H1675" s="339"/>
      <c r="I1675" s="338"/>
      <c r="J1675" s="344"/>
      <c r="K1675" s="344"/>
      <c r="L1675" s="344"/>
      <c r="M1675" s="345"/>
    </row>
    <row r="1676" spans="1:13" ht="15.75" customHeight="1">
      <c r="A1676" s="335">
        <v>37</v>
      </c>
      <c r="B1676" s="335"/>
      <c r="C1676" s="335">
        <v>2</v>
      </c>
      <c r="D1676" s="336"/>
      <c r="E1676" s="336"/>
      <c r="F1676" s="338" t="s">
        <v>936</v>
      </c>
      <c r="G1676" s="338"/>
      <c r="H1676" s="339"/>
      <c r="I1676" s="339"/>
      <c r="J1676" s="344"/>
      <c r="K1676" s="344"/>
      <c r="L1676" s="344"/>
      <c r="M1676" s="345"/>
    </row>
    <row r="1677" spans="1:13" ht="15.75" customHeight="1">
      <c r="A1677" s="335"/>
      <c r="B1677" s="335"/>
      <c r="C1677" s="335"/>
      <c r="D1677" s="336">
        <v>1</v>
      </c>
      <c r="E1677" s="336"/>
      <c r="F1677" s="338"/>
      <c r="G1677" s="338"/>
      <c r="H1677" s="339" t="s">
        <v>755</v>
      </c>
      <c r="I1677" s="364"/>
      <c r="J1677" s="344"/>
      <c r="K1677" s="344"/>
      <c r="L1677" s="344"/>
      <c r="M1677" s="345"/>
    </row>
    <row r="1678" spans="1:13" ht="15.75" customHeight="1">
      <c r="A1678" s="335"/>
      <c r="B1678" s="335"/>
      <c r="C1678" s="335"/>
      <c r="D1678" s="336"/>
      <c r="E1678" s="336">
        <v>5</v>
      </c>
      <c r="F1678" s="338"/>
      <c r="G1678" s="338"/>
      <c r="H1678" s="339"/>
      <c r="I1678" s="339" t="s">
        <v>1452</v>
      </c>
      <c r="J1678" s="347">
        <v>54000</v>
      </c>
      <c r="K1678" s="347">
        <v>54000</v>
      </c>
      <c r="L1678" s="347">
        <v>54000</v>
      </c>
      <c r="M1678" s="155">
        <f>L1678/K1678*100</f>
        <v>100</v>
      </c>
    </row>
    <row r="1679" spans="1:13" ht="8.25" customHeight="1">
      <c r="A1679" s="335"/>
      <c r="B1679" s="335"/>
      <c r="C1679" s="335"/>
      <c r="D1679" s="336"/>
      <c r="E1679" s="336"/>
      <c r="F1679" s="338"/>
      <c r="G1679" s="338"/>
      <c r="H1679" s="339"/>
      <c r="I1679" s="339"/>
      <c r="J1679" s="344"/>
      <c r="K1679" s="344"/>
      <c r="L1679" s="344"/>
      <c r="M1679" s="345"/>
    </row>
    <row r="1680" spans="1:13" ht="15.75" customHeight="1">
      <c r="A1680" s="335"/>
      <c r="B1680" s="335"/>
      <c r="C1680" s="335"/>
      <c r="D1680" s="336"/>
      <c r="E1680" s="336"/>
      <c r="F1680" s="365"/>
      <c r="G1680" s="366"/>
      <c r="H1680" s="367"/>
      <c r="I1680" s="353" t="s">
        <v>76</v>
      </c>
      <c r="J1680" s="346">
        <f>SUM(J1675:J1679)</f>
        <v>54000</v>
      </c>
      <c r="K1680" s="346">
        <f>SUM(K1675:K1679)</f>
        <v>54000</v>
      </c>
      <c r="L1680" s="346">
        <f>SUM(L1675:L1679)</f>
        <v>54000</v>
      </c>
      <c r="M1680" s="165">
        <f>L1680/K1680*100</f>
        <v>100</v>
      </c>
    </row>
    <row r="1681" spans="1:13" ht="14.25" customHeight="1">
      <c r="A1681" s="335"/>
      <c r="B1681" s="335"/>
      <c r="C1681" s="335"/>
      <c r="D1681" s="336"/>
      <c r="E1681" s="336"/>
      <c r="F1681" s="338"/>
      <c r="G1681" s="338"/>
      <c r="H1681" s="339"/>
      <c r="I1681" s="338"/>
      <c r="J1681" s="344"/>
      <c r="K1681" s="344"/>
      <c r="L1681" s="344"/>
      <c r="M1681" s="345"/>
    </row>
    <row r="1682" spans="1:13" ht="14.25" customHeight="1">
      <c r="A1682" s="335">
        <v>38</v>
      </c>
      <c r="B1682" s="335"/>
      <c r="C1682" s="335">
        <v>2</v>
      </c>
      <c r="D1682" s="336"/>
      <c r="E1682" s="336"/>
      <c r="F1682" s="338" t="s">
        <v>937</v>
      </c>
      <c r="G1682" s="338"/>
      <c r="H1682" s="339"/>
      <c r="I1682" s="339"/>
      <c r="J1682" s="344"/>
      <c r="K1682" s="344"/>
      <c r="L1682" s="344"/>
      <c r="M1682" s="345"/>
    </row>
    <row r="1683" spans="1:13" ht="14.25" customHeight="1">
      <c r="A1683" s="335"/>
      <c r="B1683" s="335"/>
      <c r="C1683" s="335"/>
      <c r="D1683" s="336">
        <v>1</v>
      </c>
      <c r="E1683" s="336"/>
      <c r="F1683" s="338"/>
      <c r="G1683" s="338"/>
      <c r="H1683" s="339" t="s">
        <v>755</v>
      </c>
      <c r="I1683" s="364"/>
      <c r="J1683" s="344"/>
      <c r="K1683" s="344"/>
      <c r="L1683" s="344"/>
      <c r="M1683" s="345"/>
    </row>
    <row r="1684" spans="1:13" ht="14.25" customHeight="1">
      <c r="A1684" s="335"/>
      <c r="B1684" s="335"/>
      <c r="C1684" s="335"/>
      <c r="D1684" s="336"/>
      <c r="E1684" s="336">
        <v>5</v>
      </c>
      <c r="F1684" s="338"/>
      <c r="G1684" s="338"/>
      <c r="H1684" s="339"/>
      <c r="I1684" s="339" t="s">
        <v>1452</v>
      </c>
      <c r="J1684" s="347">
        <v>40000</v>
      </c>
      <c r="K1684" s="347">
        <v>36700</v>
      </c>
      <c r="L1684" s="347">
        <v>36700</v>
      </c>
      <c r="M1684" s="155">
        <f>L1684/K1684*100</f>
        <v>100</v>
      </c>
    </row>
    <row r="1685" spans="1:13" ht="14.25" customHeight="1">
      <c r="A1685" s="335"/>
      <c r="B1685" s="335"/>
      <c r="C1685" s="335"/>
      <c r="D1685" s="336"/>
      <c r="E1685" s="336"/>
      <c r="F1685" s="338"/>
      <c r="G1685" s="338"/>
      <c r="H1685" s="339"/>
      <c r="I1685" s="339"/>
      <c r="J1685" s="344"/>
      <c r="K1685" s="344"/>
      <c r="L1685" s="344"/>
      <c r="M1685" s="345"/>
    </row>
    <row r="1686" spans="1:13" ht="14.25" customHeight="1">
      <c r="A1686" s="335"/>
      <c r="B1686" s="335"/>
      <c r="C1686" s="335"/>
      <c r="D1686" s="336"/>
      <c r="E1686" s="336"/>
      <c r="F1686" s="365"/>
      <c r="G1686" s="366"/>
      <c r="H1686" s="367"/>
      <c r="I1686" s="353" t="s">
        <v>76</v>
      </c>
      <c r="J1686" s="346">
        <f>SUM(J1681:J1685)</f>
        <v>40000</v>
      </c>
      <c r="K1686" s="346">
        <f>SUM(K1681:K1685)</f>
        <v>36700</v>
      </c>
      <c r="L1686" s="346">
        <f>SUM(L1681:L1685)</f>
        <v>36700</v>
      </c>
      <c r="M1686" s="165">
        <f>L1686/K1686*100</f>
        <v>100</v>
      </c>
    </row>
    <row r="1687" spans="1:13" ht="14.25" customHeight="1">
      <c r="A1687" s="335"/>
      <c r="B1687" s="335"/>
      <c r="C1687" s="335"/>
      <c r="D1687" s="336"/>
      <c r="E1687" s="336"/>
      <c r="F1687" s="338"/>
      <c r="G1687" s="338"/>
      <c r="H1687" s="339"/>
      <c r="I1687" s="338"/>
      <c r="J1687" s="344"/>
      <c r="K1687" s="344"/>
      <c r="L1687" s="344"/>
      <c r="M1687" s="345"/>
    </row>
    <row r="1688" spans="1:13" ht="14.25" customHeight="1">
      <c r="A1688" s="335">
        <v>39</v>
      </c>
      <c r="B1688" s="335"/>
      <c r="C1688" s="335"/>
      <c r="D1688" s="336"/>
      <c r="E1688" s="336"/>
      <c r="F1688" s="338" t="s">
        <v>938</v>
      </c>
      <c r="G1688" s="338"/>
      <c r="H1688" s="339"/>
      <c r="I1688" s="339"/>
      <c r="J1688" s="344"/>
      <c r="K1688" s="344"/>
      <c r="L1688" s="344"/>
      <c r="M1688" s="345"/>
    </row>
    <row r="1689" spans="1:13" ht="14.25" customHeight="1">
      <c r="A1689" s="335"/>
      <c r="B1689" s="335">
        <v>1</v>
      </c>
      <c r="C1689" s="335">
        <v>2</v>
      </c>
      <c r="D1689" s="336"/>
      <c r="E1689" s="336"/>
      <c r="F1689" s="338"/>
      <c r="G1689" s="338" t="s">
        <v>939</v>
      </c>
      <c r="H1689" s="339"/>
      <c r="I1689" s="339"/>
      <c r="J1689" s="344"/>
      <c r="K1689" s="344"/>
      <c r="L1689" s="344"/>
      <c r="M1689" s="345"/>
    </row>
    <row r="1690" spans="1:13" ht="14.25" customHeight="1">
      <c r="A1690" s="335"/>
      <c r="B1690" s="335"/>
      <c r="C1690" s="335"/>
      <c r="D1690" s="336">
        <v>1</v>
      </c>
      <c r="E1690" s="336"/>
      <c r="F1690" s="338"/>
      <c r="G1690" s="338"/>
      <c r="H1690" s="339" t="s">
        <v>755</v>
      </c>
      <c r="I1690" s="364"/>
      <c r="J1690" s="344"/>
      <c r="K1690" s="344"/>
      <c r="L1690" s="344"/>
      <c r="M1690" s="345"/>
    </row>
    <row r="1691" spans="1:13" ht="14.25" customHeight="1">
      <c r="A1691" s="335"/>
      <c r="B1691" s="335"/>
      <c r="C1691" s="335"/>
      <c r="D1691" s="336"/>
      <c r="E1691" s="336">
        <v>3</v>
      </c>
      <c r="F1691" s="338"/>
      <c r="G1691" s="338"/>
      <c r="H1691" s="339"/>
      <c r="I1691" s="339" t="s">
        <v>1451</v>
      </c>
      <c r="J1691" s="347">
        <v>300</v>
      </c>
      <c r="K1691" s="347">
        <v>95</v>
      </c>
      <c r="L1691" s="347">
        <v>70</v>
      </c>
      <c r="M1691" s="155">
        <f>L1691/K1691*100</f>
        <v>73.68421052631578</v>
      </c>
    </row>
    <row r="1692" spans="1:13" ht="14.25" customHeight="1">
      <c r="A1692" s="335"/>
      <c r="B1692" s="335"/>
      <c r="C1692" s="335"/>
      <c r="D1692" s="336"/>
      <c r="E1692" s="336">
        <v>5</v>
      </c>
      <c r="F1692" s="338"/>
      <c r="G1692" s="338"/>
      <c r="H1692" s="339"/>
      <c r="I1692" s="339" t="s">
        <v>1452</v>
      </c>
      <c r="J1692" s="347"/>
      <c r="K1692" s="347">
        <v>15</v>
      </c>
      <c r="L1692" s="347">
        <v>15</v>
      </c>
      <c r="M1692" s="155">
        <f>L1692/K1692*100</f>
        <v>100</v>
      </c>
    </row>
    <row r="1693" spans="1:13" ht="14.25" customHeight="1">
      <c r="A1693" s="335"/>
      <c r="B1693" s="335"/>
      <c r="C1693" s="335"/>
      <c r="D1693" s="336"/>
      <c r="E1693" s="336"/>
      <c r="F1693" s="338"/>
      <c r="G1693" s="338"/>
      <c r="H1693" s="339"/>
      <c r="I1693" s="339"/>
      <c r="J1693" s="344"/>
      <c r="K1693" s="344"/>
      <c r="L1693" s="344"/>
      <c r="M1693" s="341"/>
    </row>
    <row r="1694" spans="1:13" ht="13.5" customHeight="1">
      <c r="A1694" s="335"/>
      <c r="B1694" s="335"/>
      <c r="C1694" s="335"/>
      <c r="D1694" s="336"/>
      <c r="E1694" s="336"/>
      <c r="F1694" s="349"/>
      <c r="G1694" s="349"/>
      <c r="H1694" s="350"/>
      <c r="I1694" s="349" t="s">
        <v>79</v>
      </c>
      <c r="J1694" s="343">
        <f>SUM(J1688:J1693)</f>
        <v>300</v>
      </c>
      <c r="K1694" s="343">
        <f>SUM(K1688:K1693)</f>
        <v>110</v>
      </c>
      <c r="L1694" s="343">
        <f>SUM(L1688:L1693)</f>
        <v>85</v>
      </c>
      <c r="M1694" s="305">
        <f>L1694/K1694*100</f>
        <v>77.27272727272727</v>
      </c>
    </row>
    <row r="1695" spans="1:13" ht="13.5" customHeight="1">
      <c r="A1695" s="335"/>
      <c r="B1695" s="335"/>
      <c r="C1695" s="335"/>
      <c r="D1695" s="336"/>
      <c r="E1695" s="336"/>
      <c r="F1695" s="338"/>
      <c r="G1695" s="338"/>
      <c r="H1695" s="339"/>
      <c r="I1695" s="338"/>
      <c r="J1695" s="344"/>
      <c r="K1695" s="344"/>
      <c r="L1695" s="344"/>
      <c r="M1695" s="345"/>
    </row>
    <row r="1696" spans="1:13" ht="13.5" customHeight="1">
      <c r="A1696" s="335"/>
      <c r="B1696" s="335">
        <v>2</v>
      </c>
      <c r="C1696" s="335">
        <v>1</v>
      </c>
      <c r="D1696" s="336"/>
      <c r="E1696" s="336"/>
      <c r="F1696" s="338"/>
      <c r="G1696" s="338" t="s">
        <v>940</v>
      </c>
      <c r="H1696" s="339"/>
      <c r="I1696" s="339"/>
      <c r="J1696" s="344"/>
      <c r="K1696" s="344"/>
      <c r="L1696" s="344"/>
      <c r="M1696" s="345"/>
    </row>
    <row r="1697" spans="1:13" ht="13.5" customHeight="1">
      <c r="A1697" s="335"/>
      <c r="B1697" s="335"/>
      <c r="C1697" s="335"/>
      <c r="D1697" s="336">
        <v>1</v>
      </c>
      <c r="E1697" s="336"/>
      <c r="F1697" s="338"/>
      <c r="G1697" s="338"/>
      <c r="H1697" s="339" t="s">
        <v>755</v>
      </c>
      <c r="I1697" s="364"/>
      <c r="J1697" s="344"/>
      <c r="K1697" s="344"/>
      <c r="L1697" s="344"/>
      <c r="M1697" s="345"/>
    </row>
    <row r="1698" spans="1:13" ht="13.5" customHeight="1">
      <c r="A1698" s="335"/>
      <c r="B1698" s="335"/>
      <c r="C1698" s="335"/>
      <c r="D1698" s="336"/>
      <c r="E1698" s="336">
        <v>3</v>
      </c>
      <c r="F1698" s="338"/>
      <c r="G1698" s="338"/>
      <c r="H1698" s="339"/>
      <c r="I1698" s="339" t="s">
        <v>1451</v>
      </c>
      <c r="J1698" s="347">
        <v>70</v>
      </c>
      <c r="K1698" s="347">
        <v>75</v>
      </c>
      <c r="L1698" s="347">
        <v>74</v>
      </c>
      <c r="M1698" s="155">
        <f>L1698/K1698*100</f>
        <v>98.66666666666667</v>
      </c>
    </row>
    <row r="1699" spans="1:13" ht="13.5" customHeight="1">
      <c r="A1699" s="335"/>
      <c r="B1699" s="335"/>
      <c r="C1699" s="335"/>
      <c r="D1699" s="336"/>
      <c r="E1699" s="336"/>
      <c r="F1699" s="338"/>
      <c r="G1699" s="338"/>
      <c r="H1699" s="339"/>
      <c r="I1699" s="339"/>
      <c r="J1699" s="344"/>
      <c r="K1699" s="344"/>
      <c r="L1699" s="344"/>
      <c r="M1699" s="341"/>
    </row>
    <row r="1700" spans="1:13" ht="13.5" customHeight="1">
      <c r="A1700" s="335"/>
      <c r="B1700" s="335"/>
      <c r="C1700" s="335"/>
      <c r="D1700" s="336"/>
      <c r="E1700" s="336"/>
      <c r="F1700" s="349"/>
      <c r="G1700" s="349"/>
      <c r="H1700" s="350"/>
      <c r="I1700" s="349" t="s">
        <v>79</v>
      </c>
      <c r="J1700" s="343">
        <f>SUM(J1695:J1699)</f>
        <v>70</v>
      </c>
      <c r="K1700" s="343">
        <f>SUM(K1695:K1699)</f>
        <v>75</v>
      </c>
      <c r="L1700" s="343">
        <f>SUM(L1695:L1699)</f>
        <v>74</v>
      </c>
      <c r="M1700" s="305">
        <f>L1700/K1700*100</f>
        <v>98.66666666666667</v>
      </c>
    </row>
    <row r="1701" spans="1:13" ht="15">
      <c r="A1701" s="335"/>
      <c r="B1701" s="335"/>
      <c r="C1701" s="335"/>
      <c r="D1701" s="336"/>
      <c r="E1701" s="336"/>
      <c r="F1701" s="338"/>
      <c r="G1701" s="338"/>
      <c r="H1701" s="339"/>
      <c r="I1701" s="338"/>
      <c r="J1701" s="344"/>
      <c r="K1701" s="344"/>
      <c r="L1701" s="344"/>
      <c r="M1701" s="345"/>
    </row>
    <row r="1702" spans="1:13" ht="15.75" customHeight="1">
      <c r="A1702" s="335"/>
      <c r="B1702" s="335"/>
      <c r="C1702" s="335"/>
      <c r="D1702" s="336"/>
      <c r="E1702" s="336"/>
      <c r="F1702" s="365"/>
      <c r="G1702" s="366"/>
      <c r="H1702" s="367"/>
      <c r="I1702" s="353" t="s">
        <v>76</v>
      </c>
      <c r="J1702" s="346">
        <f>SUM(J1691:J1700)/2</f>
        <v>370</v>
      </c>
      <c r="K1702" s="346">
        <f>SUM(K1691:K1700)/2</f>
        <v>185</v>
      </c>
      <c r="L1702" s="346">
        <f>SUM(L1691:L1700)/2</f>
        <v>159</v>
      </c>
      <c r="M1702" s="165">
        <f>L1702/K1702*100</f>
        <v>85.94594594594595</v>
      </c>
    </row>
    <row r="1703" spans="1:13" ht="15.75" customHeight="1">
      <c r="A1703" s="335"/>
      <c r="B1703" s="335"/>
      <c r="C1703" s="335"/>
      <c r="D1703" s="336"/>
      <c r="E1703" s="336"/>
      <c r="F1703" s="338"/>
      <c r="G1703" s="338"/>
      <c r="H1703" s="339"/>
      <c r="I1703" s="338"/>
      <c r="J1703" s="344"/>
      <c r="K1703" s="344"/>
      <c r="L1703" s="344"/>
      <c r="M1703" s="345"/>
    </row>
    <row r="1704" spans="1:13" ht="15" customHeight="1">
      <c r="A1704" s="335">
        <v>40</v>
      </c>
      <c r="B1704" s="335"/>
      <c r="C1704" s="335">
        <v>2</v>
      </c>
      <c r="D1704" s="336"/>
      <c r="E1704" s="336"/>
      <c r="F1704" s="338" t="s">
        <v>941</v>
      </c>
      <c r="G1704" s="338"/>
      <c r="H1704" s="339"/>
      <c r="I1704" s="339"/>
      <c r="J1704" s="344"/>
      <c r="K1704" s="344"/>
      <c r="L1704" s="344"/>
      <c r="M1704" s="345"/>
    </row>
    <row r="1705" spans="1:13" ht="15" customHeight="1">
      <c r="A1705" s="335"/>
      <c r="B1705" s="335"/>
      <c r="C1705" s="335"/>
      <c r="D1705" s="336">
        <v>1</v>
      </c>
      <c r="E1705" s="336"/>
      <c r="F1705" s="338"/>
      <c r="G1705" s="338"/>
      <c r="H1705" s="339" t="s">
        <v>755</v>
      </c>
      <c r="I1705" s="364"/>
      <c r="J1705" s="347"/>
      <c r="K1705" s="347"/>
      <c r="L1705" s="347"/>
      <c r="M1705" s="293"/>
    </row>
    <row r="1706" spans="1:13" ht="15" customHeight="1">
      <c r="A1706" s="335"/>
      <c r="B1706" s="335"/>
      <c r="C1706" s="335"/>
      <c r="D1706" s="336"/>
      <c r="E1706" s="336">
        <v>1</v>
      </c>
      <c r="F1706" s="338"/>
      <c r="G1706" s="338"/>
      <c r="H1706" s="339"/>
      <c r="I1706" s="364" t="s">
        <v>1449</v>
      </c>
      <c r="J1706" s="347">
        <v>300</v>
      </c>
      <c r="K1706" s="347">
        <v>564</v>
      </c>
      <c r="L1706" s="347">
        <v>564</v>
      </c>
      <c r="M1706" s="155">
        <f>L1706/K1706*100</f>
        <v>100</v>
      </c>
    </row>
    <row r="1707" spans="1:13" ht="15" customHeight="1">
      <c r="A1707" s="335"/>
      <c r="B1707" s="335"/>
      <c r="C1707" s="335"/>
      <c r="D1707" s="336"/>
      <c r="E1707" s="336">
        <v>2</v>
      </c>
      <c r="F1707" s="338"/>
      <c r="G1707" s="338"/>
      <c r="H1707" s="339"/>
      <c r="I1707" s="339" t="s">
        <v>1450</v>
      </c>
      <c r="J1707" s="347">
        <v>100</v>
      </c>
      <c r="K1707" s="347">
        <v>143</v>
      </c>
      <c r="L1707" s="347">
        <v>126</v>
      </c>
      <c r="M1707" s="155">
        <f>L1707/K1707*100</f>
        <v>88.11188811188812</v>
      </c>
    </row>
    <row r="1708" spans="1:13" ht="15" customHeight="1">
      <c r="A1708" s="335"/>
      <c r="B1708" s="335"/>
      <c r="C1708" s="335"/>
      <c r="D1708" s="336"/>
      <c r="E1708" s="336">
        <v>3</v>
      </c>
      <c r="F1708" s="338"/>
      <c r="G1708" s="338"/>
      <c r="H1708" s="339"/>
      <c r="I1708" s="339" t="s">
        <v>1451</v>
      </c>
      <c r="J1708" s="347">
        <v>600</v>
      </c>
      <c r="K1708" s="347">
        <v>1313</v>
      </c>
      <c r="L1708" s="347">
        <v>310</v>
      </c>
      <c r="M1708" s="155">
        <f>L1708/K1708*100</f>
        <v>23.61005331302361</v>
      </c>
    </row>
    <row r="1709" spans="1:13" ht="15" customHeight="1">
      <c r="A1709" s="335"/>
      <c r="B1709" s="335"/>
      <c r="C1709" s="335"/>
      <c r="D1709" s="336"/>
      <c r="E1709" s="336"/>
      <c r="F1709" s="338"/>
      <c r="G1709" s="338"/>
      <c r="H1709" s="339"/>
      <c r="I1709" s="339"/>
      <c r="J1709" s="344"/>
      <c r="K1709" s="344"/>
      <c r="L1709" s="344"/>
      <c r="M1709" s="345"/>
    </row>
    <row r="1710" spans="1:13" ht="15" customHeight="1">
      <c r="A1710" s="335"/>
      <c r="B1710" s="335"/>
      <c r="C1710" s="335"/>
      <c r="D1710" s="336"/>
      <c r="E1710" s="336"/>
      <c r="F1710" s="365"/>
      <c r="G1710" s="366"/>
      <c r="H1710" s="367"/>
      <c r="I1710" s="353" t="s">
        <v>76</v>
      </c>
      <c r="J1710" s="346">
        <f>SUM(J1703:J1709)</f>
        <v>1000</v>
      </c>
      <c r="K1710" s="346">
        <f>SUM(K1703:K1709)</f>
        <v>2020</v>
      </c>
      <c r="L1710" s="346">
        <f>SUM(L1703:L1709)</f>
        <v>1000</v>
      </c>
      <c r="M1710" s="165">
        <f>L1710/K1710*100</f>
        <v>49.504950495049506</v>
      </c>
    </row>
    <row r="1711" spans="1:13" ht="15" customHeight="1">
      <c r="A1711" s="335"/>
      <c r="B1711" s="335"/>
      <c r="C1711" s="335"/>
      <c r="D1711" s="336"/>
      <c r="E1711" s="336"/>
      <c r="F1711" s="338"/>
      <c r="G1711" s="338"/>
      <c r="H1711" s="339"/>
      <c r="I1711" s="338"/>
      <c r="J1711" s="344"/>
      <c r="K1711" s="344"/>
      <c r="L1711" s="344"/>
      <c r="M1711" s="345"/>
    </row>
    <row r="1712" spans="1:13" ht="15.75" customHeight="1">
      <c r="A1712" s="335">
        <v>41</v>
      </c>
      <c r="B1712" s="335"/>
      <c r="C1712" s="335">
        <v>2</v>
      </c>
      <c r="D1712" s="336"/>
      <c r="E1712" s="336"/>
      <c r="F1712" s="338" t="s">
        <v>942</v>
      </c>
      <c r="G1712" s="338"/>
      <c r="H1712" s="339"/>
      <c r="I1712" s="339"/>
      <c r="J1712" s="344"/>
      <c r="K1712" s="344"/>
      <c r="L1712" s="344"/>
      <c r="M1712" s="345"/>
    </row>
    <row r="1713" spans="1:13" ht="15.75" customHeight="1">
      <c r="A1713" s="335"/>
      <c r="B1713" s="335"/>
      <c r="C1713" s="335"/>
      <c r="D1713" s="336">
        <v>1</v>
      </c>
      <c r="E1713" s="336"/>
      <c r="F1713" s="338"/>
      <c r="G1713" s="338"/>
      <c r="H1713" s="339" t="s">
        <v>755</v>
      </c>
      <c r="I1713" s="364"/>
      <c r="J1713" s="347"/>
      <c r="K1713" s="347"/>
      <c r="L1713" s="347"/>
      <c r="M1713" s="293"/>
    </row>
    <row r="1714" spans="1:13" ht="15.75" customHeight="1">
      <c r="A1714" s="335"/>
      <c r="B1714" s="335"/>
      <c r="C1714" s="335"/>
      <c r="D1714" s="336"/>
      <c r="E1714" s="336">
        <v>3</v>
      </c>
      <c r="F1714" s="338"/>
      <c r="G1714" s="338"/>
      <c r="H1714" s="339"/>
      <c r="I1714" s="339" t="s">
        <v>1451</v>
      </c>
      <c r="J1714" s="347">
        <v>2500</v>
      </c>
      <c r="K1714" s="347">
        <v>2300</v>
      </c>
      <c r="L1714" s="347">
        <v>2042</v>
      </c>
      <c r="M1714" s="155">
        <f>L1714/K1714*100</f>
        <v>88.78260869565217</v>
      </c>
    </row>
    <row r="1715" spans="1:13" ht="15.75" customHeight="1">
      <c r="A1715" s="335"/>
      <c r="B1715" s="335"/>
      <c r="C1715" s="335"/>
      <c r="D1715" s="336"/>
      <c r="E1715" s="336"/>
      <c r="F1715" s="338"/>
      <c r="G1715" s="338"/>
      <c r="H1715" s="339"/>
      <c r="I1715" s="339"/>
      <c r="J1715" s="344"/>
      <c r="K1715" s="344"/>
      <c r="L1715" s="344"/>
      <c r="M1715" s="345"/>
    </row>
    <row r="1716" spans="1:13" ht="15.75" customHeight="1">
      <c r="A1716" s="335"/>
      <c r="B1716" s="335"/>
      <c r="C1716" s="335"/>
      <c r="D1716" s="336"/>
      <c r="E1716" s="336"/>
      <c r="F1716" s="365"/>
      <c r="G1716" s="366"/>
      <c r="H1716" s="367"/>
      <c r="I1716" s="353" t="s">
        <v>76</v>
      </c>
      <c r="J1716" s="346">
        <f>SUM(J1711:J1715)</f>
        <v>2500</v>
      </c>
      <c r="K1716" s="346">
        <f>SUM(K1711:K1715)</f>
        <v>2300</v>
      </c>
      <c r="L1716" s="346">
        <f>SUM(L1711:L1715)</f>
        <v>2042</v>
      </c>
      <c r="M1716" s="165">
        <f>L1716/K1716*100</f>
        <v>88.78260869565217</v>
      </c>
    </row>
    <row r="1717" spans="1:13" ht="15.75" customHeight="1">
      <c r="A1717" s="335"/>
      <c r="B1717" s="335"/>
      <c r="C1717" s="335"/>
      <c r="D1717" s="336"/>
      <c r="E1717" s="336"/>
      <c r="F1717" s="338"/>
      <c r="G1717" s="338"/>
      <c r="H1717" s="339"/>
      <c r="I1717" s="338"/>
      <c r="J1717" s="344"/>
      <c r="K1717" s="344"/>
      <c r="L1717" s="344"/>
      <c r="M1717" s="345"/>
    </row>
    <row r="1718" spans="1:13" ht="15.75" customHeight="1">
      <c r="A1718" s="335">
        <v>42</v>
      </c>
      <c r="B1718" s="335"/>
      <c r="C1718" s="335">
        <v>2</v>
      </c>
      <c r="D1718" s="336"/>
      <c r="E1718" s="336"/>
      <c r="F1718" s="338" t="s">
        <v>943</v>
      </c>
      <c r="G1718" s="338"/>
      <c r="H1718" s="339"/>
      <c r="I1718" s="339"/>
      <c r="J1718" s="344"/>
      <c r="K1718" s="344"/>
      <c r="L1718" s="344"/>
      <c r="M1718" s="345"/>
    </row>
    <row r="1719" spans="1:13" ht="15.75" customHeight="1">
      <c r="A1719" s="335"/>
      <c r="B1719" s="335"/>
      <c r="C1719" s="335"/>
      <c r="D1719" s="336">
        <v>1</v>
      </c>
      <c r="E1719" s="336"/>
      <c r="F1719" s="338"/>
      <c r="G1719" s="338"/>
      <c r="H1719" s="339" t="s">
        <v>755</v>
      </c>
      <c r="I1719" s="364"/>
      <c r="J1719" s="347"/>
      <c r="K1719" s="347"/>
      <c r="L1719" s="347"/>
      <c r="M1719" s="293"/>
    </row>
    <row r="1720" spans="1:13" ht="15.75" customHeight="1">
      <c r="A1720" s="335"/>
      <c r="B1720" s="335"/>
      <c r="C1720" s="335"/>
      <c r="D1720" s="336"/>
      <c r="E1720" s="336">
        <v>5</v>
      </c>
      <c r="F1720" s="338"/>
      <c r="G1720" s="338"/>
      <c r="H1720" s="339"/>
      <c r="I1720" s="339" t="s">
        <v>1452</v>
      </c>
      <c r="J1720" s="347">
        <v>37000</v>
      </c>
      <c r="K1720" s="347">
        <v>45601</v>
      </c>
      <c r="L1720" s="347">
        <v>43589</v>
      </c>
      <c r="M1720" s="155">
        <f>L1720/K1720*100</f>
        <v>95.58781605666542</v>
      </c>
    </row>
    <row r="1721" spans="1:13" ht="15.75" customHeight="1">
      <c r="A1721" s="335"/>
      <c r="B1721" s="335"/>
      <c r="C1721" s="335"/>
      <c r="D1721" s="336"/>
      <c r="E1721" s="336"/>
      <c r="F1721" s="338"/>
      <c r="G1721" s="338"/>
      <c r="H1721" s="339"/>
      <c r="I1721" s="339"/>
      <c r="J1721" s="344"/>
      <c r="K1721" s="344"/>
      <c r="L1721" s="344"/>
      <c r="M1721" s="345"/>
    </row>
    <row r="1722" spans="1:13" ht="15.75" customHeight="1">
      <c r="A1722" s="335"/>
      <c r="B1722" s="335"/>
      <c r="C1722" s="335"/>
      <c r="D1722" s="336"/>
      <c r="E1722" s="336"/>
      <c r="F1722" s="365"/>
      <c r="G1722" s="366"/>
      <c r="H1722" s="367"/>
      <c r="I1722" s="353" t="s">
        <v>76</v>
      </c>
      <c r="J1722" s="346">
        <f>SUM(J1717:J1721)</f>
        <v>37000</v>
      </c>
      <c r="K1722" s="346">
        <f>SUM(K1717:K1721)</f>
        <v>45601</v>
      </c>
      <c r="L1722" s="346">
        <f>SUM(L1717:L1721)</f>
        <v>43589</v>
      </c>
      <c r="M1722" s="165">
        <f>L1722/K1722*100</f>
        <v>95.58781605666542</v>
      </c>
    </row>
    <row r="1723" spans="1:13" ht="15.75" customHeight="1">
      <c r="A1723" s="335"/>
      <c r="B1723" s="335"/>
      <c r="C1723" s="335"/>
      <c r="D1723" s="336"/>
      <c r="E1723" s="336"/>
      <c r="F1723" s="338"/>
      <c r="G1723" s="338"/>
      <c r="H1723" s="339"/>
      <c r="I1723" s="338"/>
      <c r="J1723" s="344"/>
      <c r="K1723" s="344"/>
      <c r="L1723" s="344"/>
      <c r="M1723" s="345"/>
    </row>
    <row r="1724" spans="1:13" ht="15.75" customHeight="1">
      <c r="A1724" s="335">
        <v>43</v>
      </c>
      <c r="B1724" s="335"/>
      <c r="C1724" s="335">
        <v>2</v>
      </c>
      <c r="D1724" s="336"/>
      <c r="E1724" s="336"/>
      <c r="F1724" s="338" t="s">
        <v>944</v>
      </c>
      <c r="G1724" s="338"/>
      <c r="H1724" s="339"/>
      <c r="I1724" s="339"/>
      <c r="J1724" s="344"/>
      <c r="K1724" s="344"/>
      <c r="L1724" s="344"/>
      <c r="M1724" s="345"/>
    </row>
    <row r="1725" spans="1:13" ht="15.75" customHeight="1">
      <c r="A1725" s="335"/>
      <c r="B1725" s="335"/>
      <c r="C1725" s="335"/>
      <c r="D1725" s="336">
        <v>1</v>
      </c>
      <c r="E1725" s="336"/>
      <c r="F1725" s="338"/>
      <c r="G1725" s="338"/>
      <c r="H1725" s="339" t="s">
        <v>755</v>
      </c>
      <c r="I1725" s="364"/>
      <c r="J1725" s="347"/>
      <c r="K1725" s="347"/>
      <c r="L1725" s="347"/>
      <c r="M1725" s="293"/>
    </row>
    <row r="1726" spans="1:13" ht="15.75" customHeight="1">
      <c r="A1726" s="335"/>
      <c r="B1726" s="335"/>
      <c r="C1726" s="335"/>
      <c r="D1726" s="336"/>
      <c r="E1726" s="336">
        <v>5</v>
      </c>
      <c r="F1726" s="338"/>
      <c r="G1726" s="338"/>
      <c r="H1726" s="339"/>
      <c r="I1726" s="339" t="s">
        <v>1452</v>
      </c>
      <c r="J1726" s="347">
        <v>8000</v>
      </c>
      <c r="K1726" s="347">
        <v>8000</v>
      </c>
      <c r="L1726" s="347">
        <v>8000</v>
      </c>
      <c r="M1726" s="155">
        <f>L1726/K1726*100</f>
        <v>100</v>
      </c>
    </row>
    <row r="1727" spans="1:13" ht="15.75" customHeight="1">
      <c r="A1727" s="335"/>
      <c r="B1727" s="335"/>
      <c r="C1727" s="335"/>
      <c r="D1727" s="336"/>
      <c r="E1727" s="336"/>
      <c r="F1727" s="338"/>
      <c r="G1727" s="338"/>
      <c r="H1727" s="339"/>
      <c r="I1727" s="339"/>
      <c r="J1727" s="344"/>
      <c r="K1727" s="344"/>
      <c r="L1727" s="344"/>
      <c r="M1727" s="345"/>
    </row>
    <row r="1728" spans="1:13" ht="15.75" customHeight="1">
      <c r="A1728" s="335"/>
      <c r="B1728" s="335"/>
      <c r="C1728" s="335"/>
      <c r="D1728" s="336"/>
      <c r="E1728" s="336"/>
      <c r="F1728" s="365"/>
      <c r="G1728" s="366"/>
      <c r="H1728" s="367"/>
      <c r="I1728" s="353" t="s">
        <v>76</v>
      </c>
      <c r="J1728" s="346">
        <f>SUM(J1723:J1727)</f>
        <v>8000</v>
      </c>
      <c r="K1728" s="346">
        <f>SUM(K1723:K1727)</f>
        <v>8000</v>
      </c>
      <c r="L1728" s="346">
        <f>SUM(L1723:L1727)</f>
        <v>8000</v>
      </c>
      <c r="M1728" s="165">
        <f>L1728/K1728*100</f>
        <v>100</v>
      </c>
    </row>
    <row r="1729" spans="1:13" ht="15.75" customHeight="1">
      <c r="A1729" s="335"/>
      <c r="B1729" s="335"/>
      <c r="C1729" s="335"/>
      <c r="D1729" s="336"/>
      <c r="E1729" s="336"/>
      <c r="F1729" s="338"/>
      <c r="G1729" s="338"/>
      <c r="H1729" s="339"/>
      <c r="I1729" s="338"/>
      <c r="J1729" s="344"/>
      <c r="K1729" s="344"/>
      <c r="L1729" s="344"/>
      <c r="M1729" s="345"/>
    </row>
    <row r="1730" spans="1:13" ht="14.25" customHeight="1">
      <c r="A1730" s="335">
        <v>44</v>
      </c>
      <c r="B1730" s="335"/>
      <c r="C1730" s="335">
        <v>2</v>
      </c>
      <c r="D1730" s="336"/>
      <c r="E1730" s="336"/>
      <c r="F1730" s="338" t="s">
        <v>945</v>
      </c>
      <c r="G1730" s="338"/>
      <c r="H1730" s="339"/>
      <c r="I1730" s="339"/>
      <c r="J1730" s="344"/>
      <c r="K1730" s="344"/>
      <c r="L1730" s="344"/>
      <c r="M1730" s="345"/>
    </row>
    <row r="1731" spans="1:13" ht="14.25" customHeight="1">
      <c r="A1731" s="335"/>
      <c r="B1731" s="335"/>
      <c r="C1731" s="335"/>
      <c r="D1731" s="336">
        <v>1</v>
      </c>
      <c r="E1731" s="336"/>
      <c r="F1731" s="338"/>
      <c r="G1731" s="338"/>
      <c r="H1731" s="339" t="s">
        <v>755</v>
      </c>
      <c r="I1731" s="364"/>
      <c r="J1731" s="347"/>
      <c r="K1731" s="347"/>
      <c r="L1731" s="347"/>
      <c r="M1731" s="293"/>
    </row>
    <row r="1732" spans="1:13" ht="14.25" customHeight="1">
      <c r="A1732" s="335"/>
      <c r="B1732" s="335"/>
      <c r="C1732" s="335"/>
      <c r="D1732" s="336"/>
      <c r="E1732" s="336">
        <v>3</v>
      </c>
      <c r="F1732" s="338"/>
      <c r="G1732" s="338"/>
      <c r="H1732" s="339"/>
      <c r="I1732" s="339" t="s">
        <v>1451</v>
      </c>
      <c r="J1732" s="347">
        <v>560</v>
      </c>
      <c r="K1732" s="347">
        <v>1120</v>
      </c>
      <c r="L1732" s="347"/>
      <c r="M1732" s="155"/>
    </row>
    <row r="1733" spans="1:13" ht="14.25" customHeight="1">
      <c r="A1733" s="335"/>
      <c r="B1733" s="335"/>
      <c r="C1733" s="335"/>
      <c r="D1733" s="336"/>
      <c r="E1733" s="336"/>
      <c r="F1733" s="338"/>
      <c r="G1733" s="338"/>
      <c r="H1733" s="339"/>
      <c r="I1733" s="339"/>
      <c r="J1733" s="344"/>
      <c r="K1733" s="344"/>
      <c r="L1733" s="344"/>
      <c r="M1733" s="345"/>
    </row>
    <row r="1734" spans="1:13" ht="14.25" customHeight="1">
      <c r="A1734" s="335"/>
      <c r="B1734" s="335"/>
      <c r="C1734" s="335"/>
      <c r="D1734" s="336"/>
      <c r="E1734" s="336"/>
      <c r="F1734" s="365"/>
      <c r="G1734" s="366"/>
      <c r="H1734" s="367"/>
      <c r="I1734" s="353" t="s">
        <v>76</v>
      </c>
      <c r="J1734" s="346">
        <f>SUM(J1729:J1733)</f>
        <v>560</v>
      </c>
      <c r="K1734" s="346">
        <f>SUM(K1729:K1733)</f>
        <v>1120</v>
      </c>
      <c r="L1734" s="346">
        <f>SUM(L1729:L1733)</f>
        <v>0</v>
      </c>
      <c r="M1734" s="165"/>
    </row>
    <row r="1735" spans="1:13" ht="14.25" customHeight="1">
      <c r="A1735" s="335"/>
      <c r="B1735" s="335"/>
      <c r="C1735" s="335"/>
      <c r="D1735" s="336"/>
      <c r="E1735" s="336"/>
      <c r="F1735" s="338"/>
      <c r="G1735" s="338"/>
      <c r="H1735" s="339"/>
      <c r="I1735" s="338"/>
      <c r="J1735" s="344"/>
      <c r="K1735" s="344"/>
      <c r="L1735" s="344"/>
      <c r="M1735" s="345"/>
    </row>
    <row r="1736" spans="1:13" ht="14.25" customHeight="1">
      <c r="A1736" s="335">
        <v>45</v>
      </c>
      <c r="B1736" s="335"/>
      <c r="C1736" s="335">
        <v>2</v>
      </c>
      <c r="D1736" s="336"/>
      <c r="E1736" s="336"/>
      <c r="F1736" s="338" t="s">
        <v>946</v>
      </c>
      <c r="G1736" s="338"/>
      <c r="H1736" s="339"/>
      <c r="I1736" s="339"/>
      <c r="J1736" s="344"/>
      <c r="K1736" s="344"/>
      <c r="L1736" s="344"/>
      <c r="M1736" s="345"/>
    </row>
    <row r="1737" spans="1:13" ht="14.25" customHeight="1">
      <c r="A1737" s="335"/>
      <c r="B1737" s="335"/>
      <c r="C1737" s="335"/>
      <c r="D1737" s="336">
        <v>1</v>
      </c>
      <c r="E1737" s="336"/>
      <c r="F1737" s="338"/>
      <c r="G1737" s="338"/>
      <c r="H1737" s="339" t="s">
        <v>755</v>
      </c>
      <c r="I1737" s="364"/>
      <c r="J1737" s="347"/>
      <c r="K1737" s="347"/>
      <c r="L1737" s="347"/>
      <c r="M1737" s="293"/>
    </row>
    <row r="1738" spans="1:13" ht="14.25" customHeight="1">
      <c r="A1738" s="335"/>
      <c r="B1738" s="335"/>
      <c r="C1738" s="335"/>
      <c r="D1738" s="336"/>
      <c r="E1738" s="336">
        <v>3</v>
      </c>
      <c r="F1738" s="338"/>
      <c r="G1738" s="338"/>
      <c r="H1738" s="339"/>
      <c r="I1738" s="339" t="s">
        <v>1451</v>
      </c>
      <c r="J1738" s="347">
        <v>166</v>
      </c>
      <c r="K1738" s="347">
        <v>166</v>
      </c>
      <c r="L1738" s="347">
        <v>166</v>
      </c>
      <c r="M1738" s="155">
        <f>L1738/K1738*100</f>
        <v>100</v>
      </c>
    </row>
    <row r="1739" spans="1:13" ht="14.25" customHeight="1">
      <c r="A1739" s="335"/>
      <c r="B1739" s="335"/>
      <c r="C1739" s="335"/>
      <c r="D1739" s="336"/>
      <c r="E1739" s="336"/>
      <c r="F1739" s="338"/>
      <c r="G1739" s="338"/>
      <c r="H1739" s="339"/>
      <c r="I1739" s="339"/>
      <c r="J1739" s="344"/>
      <c r="K1739" s="344"/>
      <c r="L1739" s="344"/>
      <c r="M1739" s="345"/>
    </row>
    <row r="1740" spans="1:13" ht="14.25" customHeight="1">
      <c r="A1740" s="335"/>
      <c r="B1740" s="335"/>
      <c r="C1740" s="335"/>
      <c r="D1740" s="336"/>
      <c r="E1740" s="336"/>
      <c r="F1740" s="365"/>
      <c r="G1740" s="366"/>
      <c r="H1740" s="367"/>
      <c r="I1740" s="353" t="s">
        <v>76</v>
      </c>
      <c r="J1740" s="346">
        <f>SUM(J1735:J1739)</f>
        <v>166</v>
      </c>
      <c r="K1740" s="346">
        <f>SUM(K1735:K1739)</f>
        <v>166</v>
      </c>
      <c r="L1740" s="346">
        <f>SUM(L1735:L1739)</f>
        <v>166</v>
      </c>
      <c r="M1740" s="165">
        <f>L1740/K1740*100</f>
        <v>100</v>
      </c>
    </row>
    <row r="1741" spans="1:13" ht="14.25" customHeight="1">
      <c r="A1741" s="335"/>
      <c r="B1741" s="335"/>
      <c r="C1741" s="335"/>
      <c r="D1741" s="336"/>
      <c r="E1741" s="336"/>
      <c r="F1741" s="338"/>
      <c r="G1741" s="338"/>
      <c r="H1741" s="339"/>
      <c r="I1741" s="338"/>
      <c r="J1741" s="344"/>
      <c r="K1741" s="344"/>
      <c r="L1741" s="344"/>
      <c r="M1741" s="345"/>
    </row>
    <row r="1742" spans="1:13" ht="14.25" customHeight="1">
      <c r="A1742" s="335">
        <v>46</v>
      </c>
      <c r="B1742" s="335"/>
      <c r="C1742" s="335">
        <v>1</v>
      </c>
      <c r="D1742" s="336"/>
      <c r="E1742" s="336"/>
      <c r="F1742" s="338" t="s">
        <v>947</v>
      </c>
      <c r="G1742" s="338"/>
      <c r="H1742" s="339"/>
      <c r="I1742" s="339"/>
      <c r="J1742" s="344"/>
      <c r="K1742" s="344"/>
      <c r="L1742" s="344"/>
      <c r="M1742" s="345"/>
    </row>
    <row r="1743" spans="1:13" ht="14.25" customHeight="1">
      <c r="A1743" s="335"/>
      <c r="B1743" s="335"/>
      <c r="C1743" s="335"/>
      <c r="D1743" s="336">
        <v>1</v>
      </c>
      <c r="E1743" s="336"/>
      <c r="F1743" s="338"/>
      <c r="G1743" s="338"/>
      <c r="H1743" s="339" t="s">
        <v>755</v>
      </c>
      <c r="I1743" s="364"/>
      <c r="J1743" s="347"/>
      <c r="K1743" s="347"/>
      <c r="L1743" s="347"/>
      <c r="M1743" s="293"/>
    </row>
    <row r="1744" spans="1:13" ht="14.25" customHeight="1">
      <c r="A1744" s="335"/>
      <c r="B1744" s="335"/>
      <c r="C1744" s="335"/>
      <c r="D1744" s="336"/>
      <c r="E1744" s="336">
        <v>3</v>
      </c>
      <c r="F1744" s="338"/>
      <c r="G1744" s="338"/>
      <c r="H1744" s="339"/>
      <c r="I1744" s="339" t="s">
        <v>1451</v>
      </c>
      <c r="J1744" s="347">
        <v>500</v>
      </c>
      <c r="K1744" s="347">
        <v>982</v>
      </c>
      <c r="L1744" s="347">
        <v>338</v>
      </c>
      <c r="M1744" s="155">
        <f>L1744/K1744*100</f>
        <v>34.419551934826885</v>
      </c>
    </row>
    <row r="1745" spans="1:13" ht="14.25" customHeight="1">
      <c r="A1745" s="335"/>
      <c r="B1745" s="335"/>
      <c r="C1745" s="335"/>
      <c r="D1745" s="336"/>
      <c r="E1745" s="336"/>
      <c r="F1745" s="338"/>
      <c r="G1745" s="338"/>
      <c r="H1745" s="339"/>
      <c r="I1745" s="339"/>
      <c r="J1745" s="344"/>
      <c r="K1745" s="344"/>
      <c r="L1745" s="344"/>
      <c r="M1745" s="345"/>
    </row>
    <row r="1746" spans="1:13" ht="14.25" customHeight="1">
      <c r="A1746" s="335"/>
      <c r="B1746" s="335"/>
      <c r="C1746" s="335"/>
      <c r="D1746" s="336"/>
      <c r="E1746" s="336"/>
      <c r="F1746" s="365"/>
      <c r="G1746" s="366"/>
      <c r="H1746" s="367"/>
      <c r="I1746" s="353" t="s">
        <v>76</v>
      </c>
      <c r="J1746" s="346">
        <f>SUM(J1741:J1745)</f>
        <v>500</v>
      </c>
      <c r="K1746" s="346">
        <f>SUM(K1741:K1745)</f>
        <v>982</v>
      </c>
      <c r="L1746" s="346">
        <f>SUM(L1741:L1745)</f>
        <v>338</v>
      </c>
      <c r="M1746" s="165">
        <f>L1746/K1746*100</f>
        <v>34.419551934826885</v>
      </c>
    </row>
    <row r="1747" spans="1:13" ht="14.25" customHeight="1">
      <c r="A1747" s="335"/>
      <c r="B1747" s="335"/>
      <c r="C1747" s="335"/>
      <c r="D1747" s="336"/>
      <c r="E1747" s="336"/>
      <c r="F1747" s="338"/>
      <c r="G1747" s="338"/>
      <c r="H1747" s="339"/>
      <c r="I1747" s="338"/>
      <c r="J1747" s="344"/>
      <c r="K1747" s="344"/>
      <c r="L1747" s="344"/>
      <c r="M1747" s="345"/>
    </row>
    <row r="1748" spans="1:13" ht="14.25" customHeight="1">
      <c r="A1748" s="335">
        <v>47</v>
      </c>
      <c r="B1748" s="335"/>
      <c r="C1748" s="335">
        <v>1</v>
      </c>
      <c r="D1748" s="336"/>
      <c r="E1748" s="336"/>
      <c r="F1748" s="338" t="s">
        <v>948</v>
      </c>
      <c r="G1748" s="338"/>
      <c r="H1748" s="339"/>
      <c r="I1748" s="339"/>
      <c r="J1748" s="344"/>
      <c r="K1748" s="344"/>
      <c r="L1748" s="344"/>
      <c r="M1748" s="345"/>
    </row>
    <row r="1749" spans="1:13" ht="14.25" customHeight="1">
      <c r="A1749" s="335"/>
      <c r="B1749" s="335"/>
      <c r="C1749" s="335"/>
      <c r="D1749" s="336">
        <v>1</v>
      </c>
      <c r="E1749" s="336"/>
      <c r="F1749" s="338"/>
      <c r="G1749" s="338"/>
      <c r="H1749" s="339" t="s">
        <v>755</v>
      </c>
      <c r="I1749" s="364"/>
      <c r="J1749" s="347"/>
      <c r="K1749" s="347"/>
      <c r="L1749" s="347"/>
      <c r="M1749" s="293"/>
    </row>
    <row r="1750" spans="1:13" ht="14.25" customHeight="1">
      <c r="A1750" s="335"/>
      <c r="B1750" s="335"/>
      <c r="C1750" s="335"/>
      <c r="D1750" s="336"/>
      <c r="E1750" s="336">
        <v>3</v>
      </c>
      <c r="F1750" s="338"/>
      <c r="G1750" s="338"/>
      <c r="H1750" s="339"/>
      <c r="I1750" s="339" t="s">
        <v>1451</v>
      </c>
      <c r="J1750" s="347">
        <v>500</v>
      </c>
      <c r="K1750" s="347">
        <v>1100</v>
      </c>
      <c r="L1750" s="347">
        <v>1100</v>
      </c>
      <c r="M1750" s="155">
        <f>L1750/K1750*100</f>
        <v>100</v>
      </c>
    </row>
    <row r="1751" spans="1:13" ht="14.25" customHeight="1">
      <c r="A1751" s="335"/>
      <c r="B1751" s="335"/>
      <c r="C1751" s="335"/>
      <c r="D1751" s="336"/>
      <c r="E1751" s="336"/>
      <c r="F1751" s="338"/>
      <c r="G1751" s="338"/>
      <c r="H1751" s="339"/>
      <c r="I1751" s="339"/>
      <c r="J1751" s="344"/>
      <c r="K1751" s="344"/>
      <c r="L1751" s="344"/>
      <c r="M1751" s="345"/>
    </row>
    <row r="1752" spans="1:13" ht="14.25" customHeight="1">
      <c r="A1752" s="335"/>
      <c r="B1752" s="335"/>
      <c r="C1752" s="335"/>
      <c r="D1752" s="336"/>
      <c r="E1752" s="336"/>
      <c r="F1752" s="365"/>
      <c r="G1752" s="366"/>
      <c r="H1752" s="367"/>
      <c r="I1752" s="353" t="s">
        <v>76</v>
      </c>
      <c r="J1752" s="346">
        <f>SUM(J1747:J1751)</f>
        <v>500</v>
      </c>
      <c r="K1752" s="346">
        <f>SUM(K1747:K1751)</f>
        <v>1100</v>
      </c>
      <c r="L1752" s="346">
        <f>SUM(L1747:L1751)</f>
        <v>1100</v>
      </c>
      <c r="M1752" s="165">
        <f>L1752/K1752*100</f>
        <v>100</v>
      </c>
    </row>
    <row r="1753" spans="1:13" ht="14.25" customHeight="1">
      <c r="A1753" s="335"/>
      <c r="B1753" s="335"/>
      <c r="C1753" s="335"/>
      <c r="D1753" s="336"/>
      <c r="E1753" s="336"/>
      <c r="F1753" s="338"/>
      <c r="G1753" s="338"/>
      <c r="H1753" s="339"/>
      <c r="I1753" s="338"/>
      <c r="J1753" s="344"/>
      <c r="K1753" s="344"/>
      <c r="L1753" s="344"/>
      <c r="M1753" s="345"/>
    </row>
    <row r="1754" spans="1:13" ht="14.25" customHeight="1">
      <c r="A1754" s="335">
        <v>48</v>
      </c>
      <c r="B1754" s="335"/>
      <c r="C1754" s="335">
        <v>2</v>
      </c>
      <c r="D1754" s="336"/>
      <c r="E1754" s="336"/>
      <c r="F1754" s="338" t="s">
        <v>949</v>
      </c>
      <c r="G1754" s="338"/>
      <c r="H1754" s="339"/>
      <c r="I1754" s="339"/>
      <c r="J1754" s="344"/>
      <c r="K1754" s="344"/>
      <c r="L1754" s="344"/>
      <c r="M1754" s="345"/>
    </row>
    <row r="1755" spans="1:13" ht="14.25" customHeight="1">
      <c r="A1755" s="335"/>
      <c r="B1755" s="335"/>
      <c r="C1755" s="335"/>
      <c r="D1755" s="336">
        <v>1</v>
      </c>
      <c r="E1755" s="336"/>
      <c r="F1755" s="338"/>
      <c r="G1755" s="338"/>
      <c r="H1755" s="339" t="s">
        <v>755</v>
      </c>
      <c r="I1755" s="364"/>
      <c r="J1755" s="347"/>
      <c r="K1755" s="347"/>
      <c r="L1755" s="347"/>
      <c r="M1755" s="293"/>
    </row>
    <row r="1756" spans="1:13" ht="14.25" customHeight="1">
      <c r="A1756" s="335"/>
      <c r="B1756" s="335"/>
      <c r="C1756" s="335"/>
      <c r="D1756" s="336"/>
      <c r="E1756" s="336">
        <v>3</v>
      </c>
      <c r="F1756" s="338"/>
      <c r="G1756" s="338"/>
      <c r="H1756" s="339"/>
      <c r="I1756" s="339" t="s">
        <v>1451</v>
      </c>
      <c r="J1756" s="347">
        <v>1000</v>
      </c>
      <c r="K1756" s="347">
        <v>1000</v>
      </c>
      <c r="L1756" s="347">
        <v>311</v>
      </c>
      <c r="M1756" s="155">
        <f>L1756/K1756*100</f>
        <v>31.1</v>
      </c>
    </row>
    <row r="1757" spans="1:13" ht="14.25" customHeight="1">
      <c r="A1757" s="335"/>
      <c r="B1757" s="335"/>
      <c r="C1757" s="335"/>
      <c r="D1757" s="336"/>
      <c r="E1757" s="336"/>
      <c r="F1757" s="338"/>
      <c r="G1757" s="338"/>
      <c r="H1757" s="339"/>
      <c r="I1757" s="339"/>
      <c r="J1757" s="344"/>
      <c r="K1757" s="344"/>
      <c r="L1757" s="344"/>
      <c r="M1757" s="345"/>
    </row>
    <row r="1758" spans="1:13" ht="14.25" customHeight="1">
      <c r="A1758" s="335"/>
      <c r="B1758" s="335"/>
      <c r="C1758" s="335"/>
      <c r="D1758" s="336"/>
      <c r="E1758" s="336"/>
      <c r="F1758" s="365"/>
      <c r="G1758" s="366"/>
      <c r="H1758" s="367"/>
      <c r="I1758" s="353" t="s">
        <v>76</v>
      </c>
      <c r="J1758" s="346">
        <f>SUM(J1753:J1757)</f>
        <v>1000</v>
      </c>
      <c r="K1758" s="346">
        <f>SUM(K1753:K1757)</f>
        <v>1000</v>
      </c>
      <c r="L1758" s="346">
        <f>SUM(L1753:L1757)</f>
        <v>311</v>
      </c>
      <c r="M1758" s="165">
        <f>L1758/K1758*100</f>
        <v>31.1</v>
      </c>
    </row>
    <row r="1759" spans="1:13" ht="14.25" customHeight="1">
      <c r="A1759" s="335"/>
      <c r="B1759" s="335"/>
      <c r="C1759" s="335"/>
      <c r="D1759" s="336"/>
      <c r="E1759" s="336"/>
      <c r="F1759" s="338"/>
      <c r="G1759" s="338"/>
      <c r="H1759" s="339"/>
      <c r="I1759" s="338"/>
      <c r="J1759" s="344"/>
      <c r="K1759" s="344"/>
      <c r="L1759" s="344"/>
      <c r="M1759" s="345"/>
    </row>
    <row r="1760" spans="1:13" ht="14.25" customHeight="1">
      <c r="A1760" s="335">
        <v>49</v>
      </c>
      <c r="B1760" s="335"/>
      <c r="C1760" s="335">
        <v>2</v>
      </c>
      <c r="D1760" s="336"/>
      <c r="E1760" s="336"/>
      <c r="F1760" s="338" t="s">
        <v>950</v>
      </c>
      <c r="G1760" s="338"/>
      <c r="H1760" s="339"/>
      <c r="I1760" s="339"/>
      <c r="J1760" s="344"/>
      <c r="K1760" s="344"/>
      <c r="L1760" s="344"/>
      <c r="M1760" s="345"/>
    </row>
    <row r="1761" spans="1:13" ht="14.25" customHeight="1">
      <c r="A1761" s="335"/>
      <c r="B1761" s="335"/>
      <c r="C1761" s="335"/>
      <c r="D1761" s="336">
        <v>1</v>
      </c>
      <c r="E1761" s="336"/>
      <c r="F1761" s="338"/>
      <c r="G1761" s="338"/>
      <c r="H1761" s="339" t="s">
        <v>755</v>
      </c>
      <c r="I1761" s="364"/>
      <c r="J1761" s="347"/>
      <c r="K1761" s="347"/>
      <c r="L1761" s="347"/>
      <c r="M1761" s="293"/>
    </row>
    <row r="1762" spans="1:13" ht="14.25" customHeight="1">
      <c r="A1762" s="335"/>
      <c r="B1762" s="335"/>
      <c r="C1762" s="335"/>
      <c r="D1762" s="336"/>
      <c r="E1762" s="336">
        <v>3</v>
      </c>
      <c r="F1762" s="338"/>
      <c r="G1762" s="338"/>
      <c r="H1762" s="339"/>
      <c r="I1762" s="339" t="s">
        <v>1451</v>
      </c>
      <c r="J1762" s="347">
        <v>3000</v>
      </c>
      <c r="K1762" s="347">
        <v>3000</v>
      </c>
      <c r="L1762" s="347">
        <v>3000</v>
      </c>
      <c r="M1762" s="155">
        <f>L1762/K1762*100</f>
        <v>100</v>
      </c>
    </row>
    <row r="1763" spans="1:13" ht="14.25" customHeight="1">
      <c r="A1763" s="335"/>
      <c r="B1763" s="335"/>
      <c r="C1763" s="335"/>
      <c r="D1763" s="336"/>
      <c r="E1763" s="336"/>
      <c r="F1763" s="338"/>
      <c r="G1763" s="338"/>
      <c r="H1763" s="339"/>
      <c r="I1763" s="339"/>
      <c r="J1763" s="344"/>
      <c r="K1763" s="344"/>
      <c r="L1763" s="344"/>
      <c r="M1763" s="345"/>
    </row>
    <row r="1764" spans="1:13" ht="14.25" customHeight="1">
      <c r="A1764" s="335"/>
      <c r="B1764" s="335"/>
      <c r="C1764" s="335"/>
      <c r="D1764" s="336"/>
      <c r="E1764" s="336"/>
      <c r="F1764" s="365"/>
      <c r="G1764" s="366"/>
      <c r="H1764" s="367"/>
      <c r="I1764" s="353" t="s">
        <v>76</v>
      </c>
      <c r="J1764" s="346">
        <f>SUM(J1759:J1763)</f>
        <v>3000</v>
      </c>
      <c r="K1764" s="346">
        <f>SUM(K1759:K1763)</f>
        <v>3000</v>
      </c>
      <c r="L1764" s="346">
        <f>SUM(L1759:L1763)</f>
        <v>3000</v>
      </c>
      <c r="M1764" s="165">
        <f>L1764/K1764*100</f>
        <v>100</v>
      </c>
    </row>
    <row r="1765" spans="1:13" ht="14.25" customHeight="1">
      <c r="A1765" s="335"/>
      <c r="B1765" s="335"/>
      <c r="C1765" s="335"/>
      <c r="D1765" s="336"/>
      <c r="E1765" s="336"/>
      <c r="F1765" s="338"/>
      <c r="G1765" s="338"/>
      <c r="H1765" s="339"/>
      <c r="I1765" s="338"/>
      <c r="J1765" s="344"/>
      <c r="K1765" s="344"/>
      <c r="L1765" s="344"/>
      <c r="M1765" s="345"/>
    </row>
    <row r="1766" spans="1:13" ht="14.25" customHeight="1">
      <c r="A1766" s="335">
        <v>50</v>
      </c>
      <c r="B1766" s="335"/>
      <c r="C1766" s="335">
        <v>2</v>
      </c>
      <c r="D1766" s="336"/>
      <c r="E1766" s="336"/>
      <c r="F1766" s="338" t="s">
        <v>951</v>
      </c>
      <c r="G1766" s="338"/>
      <c r="H1766" s="339"/>
      <c r="I1766" s="339"/>
      <c r="J1766" s="344"/>
      <c r="K1766" s="344"/>
      <c r="L1766" s="344"/>
      <c r="M1766" s="345"/>
    </row>
    <row r="1767" spans="1:13" ht="14.25" customHeight="1">
      <c r="A1767" s="335"/>
      <c r="B1767" s="335"/>
      <c r="C1767" s="335"/>
      <c r="D1767" s="336">
        <v>1</v>
      </c>
      <c r="E1767" s="336"/>
      <c r="F1767" s="338"/>
      <c r="G1767" s="338"/>
      <c r="H1767" s="339" t="s">
        <v>755</v>
      </c>
      <c r="I1767" s="364"/>
      <c r="J1767" s="347"/>
      <c r="K1767" s="347"/>
      <c r="L1767" s="347"/>
      <c r="M1767" s="293"/>
    </row>
    <row r="1768" spans="1:13" ht="14.25" customHeight="1">
      <c r="A1768" s="335"/>
      <c r="B1768" s="335"/>
      <c r="C1768" s="335"/>
      <c r="D1768" s="336"/>
      <c r="E1768" s="336">
        <v>3</v>
      </c>
      <c r="F1768" s="338"/>
      <c r="G1768" s="338"/>
      <c r="H1768" s="339"/>
      <c r="I1768" s="339" t="s">
        <v>1451</v>
      </c>
      <c r="J1768" s="347">
        <v>6000</v>
      </c>
      <c r="K1768" s="347">
        <v>6781</v>
      </c>
      <c r="L1768" s="347">
        <v>3617</v>
      </c>
      <c r="M1768" s="155">
        <f>L1768/K1768*100</f>
        <v>53.34021530747677</v>
      </c>
    </row>
    <row r="1769" spans="1:13" ht="14.25" customHeight="1">
      <c r="A1769" s="335"/>
      <c r="B1769" s="335"/>
      <c r="C1769" s="335"/>
      <c r="D1769" s="336"/>
      <c r="E1769" s="336"/>
      <c r="F1769" s="338"/>
      <c r="G1769" s="338"/>
      <c r="H1769" s="339"/>
      <c r="I1769" s="339"/>
      <c r="J1769" s="344"/>
      <c r="K1769" s="344"/>
      <c r="L1769" s="344"/>
      <c r="M1769" s="345"/>
    </row>
    <row r="1770" spans="1:13" ht="14.25" customHeight="1">
      <c r="A1770" s="335"/>
      <c r="B1770" s="335"/>
      <c r="C1770" s="335"/>
      <c r="D1770" s="336"/>
      <c r="E1770" s="336"/>
      <c r="F1770" s="365"/>
      <c r="G1770" s="366"/>
      <c r="H1770" s="367"/>
      <c r="I1770" s="353" t="s">
        <v>76</v>
      </c>
      <c r="J1770" s="346">
        <f>SUM(J1765:J1769)</f>
        <v>6000</v>
      </c>
      <c r="K1770" s="346">
        <f>SUM(K1765:K1769)</f>
        <v>6781</v>
      </c>
      <c r="L1770" s="346">
        <f>SUM(L1765:L1769)</f>
        <v>3617</v>
      </c>
      <c r="M1770" s="165">
        <f>L1770/K1770*100</f>
        <v>53.34021530747677</v>
      </c>
    </row>
    <row r="1771" spans="1:13" ht="14.25" customHeight="1">
      <c r="A1771" s="335"/>
      <c r="B1771" s="335"/>
      <c r="C1771" s="335"/>
      <c r="D1771" s="336"/>
      <c r="E1771" s="336"/>
      <c r="F1771" s="338"/>
      <c r="G1771" s="338"/>
      <c r="H1771" s="339"/>
      <c r="I1771" s="338"/>
      <c r="J1771" s="344"/>
      <c r="K1771" s="344"/>
      <c r="L1771" s="344"/>
      <c r="M1771" s="345"/>
    </row>
    <row r="1772" spans="1:13" ht="14.25" customHeight="1">
      <c r="A1772" s="335">
        <v>51</v>
      </c>
      <c r="B1772" s="335"/>
      <c r="C1772" s="335">
        <v>2</v>
      </c>
      <c r="D1772" s="336"/>
      <c r="E1772" s="336"/>
      <c r="F1772" s="338" t="s">
        <v>952</v>
      </c>
      <c r="G1772" s="338"/>
      <c r="H1772" s="339"/>
      <c r="I1772" s="339"/>
      <c r="J1772" s="344"/>
      <c r="K1772" s="344"/>
      <c r="L1772" s="344"/>
      <c r="M1772" s="345"/>
    </row>
    <row r="1773" spans="1:13" ht="14.25" customHeight="1">
      <c r="A1773" s="335"/>
      <c r="B1773" s="335"/>
      <c r="C1773" s="335"/>
      <c r="D1773" s="336">
        <v>1</v>
      </c>
      <c r="E1773" s="336"/>
      <c r="F1773" s="338"/>
      <c r="G1773" s="338"/>
      <c r="H1773" s="339" t="s">
        <v>755</v>
      </c>
      <c r="I1773" s="364"/>
      <c r="J1773" s="347"/>
      <c r="K1773" s="347"/>
      <c r="L1773" s="347"/>
      <c r="M1773" s="293"/>
    </row>
    <row r="1774" spans="1:13" ht="14.25" customHeight="1">
      <c r="A1774" s="335"/>
      <c r="B1774" s="335"/>
      <c r="C1774" s="335"/>
      <c r="D1774" s="336"/>
      <c r="E1774" s="336">
        <v>2</v>
      </c>
      <c r="F1774" s="338"/>
      <c r="G1774" s="338"/>
      <c r="H1774" s="339"/>
      <c r="I1774" s="339" t="s">
        <v>1450</v>
      </c>
      <c r="J1774" s="347"/>
      <c r="K1774" s="347">
        <v>18</v>
      </c>
      <c r="L1774" s="347">
        <v>18</v>
      </c>
      <c r="M1774" s="155">
        <f>L1774/K1774*100</f>
        <v>100</v>
      </c>
    </row>
    <row r="1775" spans="1:13" ht="14.25" customHeight="1">
      <c r="A1775" s="335"/>
      <c r="B1775" s="335"/>
      <c r="C1775" s="335"/>
      <c r="D1775" s="336"/>
      <c r="E1775" s="336">
        <v>3</v>
      </c>
      <c r="F1775" s="338"/>
      <c r="G1775" s="338"/>
      <c r="H1775" s="339"/>
      <c r="I1775" s="339" t="s">
        <v>1451</v>
      </c>
      <c r="J1775" s="347"/>
      <c r="K1775" s="347">
        <v>394</v>
      </c>
      <c r="L1775" s="347">
        <v>234</v>
      </c>
      <c r="M1775" s="155">
        <f>L1775/K1775*100</f>
        <v>59.390862944162436</v>
      </c>
    </row>
    <row r="1776" spans="1:13" ht="14.25" customHeight="1">
      <c r="A1776" s="335"/>
      <c r="B1776" s="335"/>
      <c r="C1776" s="335"/>
      <c r="D1776" s="336"/>
      <c r="E1776" s="336"/>
      <c r="F1776" s="338"/>
      <c r="G1776" s="338"/>
      <c r="H1776" s="339"/>
      <c r="I1776" s="339"/>
      <c r="J1776" s="344"/>
      <c r="K1776" s="344"/>
      <c r="L1776" s="344"/>
      <c r="M1776" s="345"/>
    </row>
    <row r="1777" spans="1:13" ht="14.25" customHeight="1">
      <c r="A1777" s="335"/>
      <c r="B1777" s="335"/>
      <c r="C1777" s="335"/>
      <c r="D1777" s="336"/>
      <c r="E1777" s="336"/>
      <c r="F1777" s="365"/>
      <c r="G1777" s="366"/>
      <c r="H1777" s="367"/>
      <c r="I1777" s="353" t="s">
        <v>76</v>
      </c>
      <c r="J1777" s="346">
        <f>SUM(J1771:J1776)</f>
        <v>0</v>
      </c>
      <c r="K1777" s="346">
        <f>SUM(K1772:K1776)</f>
        <v>412</v>
      </c>
      <c r="L1777" s="346">
        <f>SUM(L1772:L1776)</f>
        <v>252</v>
      </c>
      <c r="M1777" s="165">
        <f>L1777/K1777*100</f>
        <v>61.165048543689316</v>
      </c>
    </row>
    <row r="1778" spans="1:13" ht="14.25" customHeight="1">
      <c r="A1778" s="335"/>
      <c r="B1778" s="335"/>
      <c r="C1778" s="335"/>
      <c r="D1778" s="336"/>
      <c r="E1778" s="336"/>
      <c r="F1778" s="338"/>
      <c r="G1778" s="338"/>
      <c r="H1778" s="339"/>
      <c r="I1778" s="338"/>
      <c r="J1778" s="344"/>
      <c r="K1778" s="344"/>
      <c r="L1778" s="344"/>
      <c r="M1778" s="345"/>
    </row>
    <row r="1779" spans="1:13" ht="14.25" customHeight="1">
      <c r="A1779" s="335">
        <v>52</v>
      </c>
      <c r="B1779" s="335"/>
      <c r="C1779" s="335">
        <v>1</v>
      </c>
      <c r="D1779" s="336"/>
      <c r="E1779" s="336"/>
      <c r="F1779" s="338" t="s">
        <v>953</v>
      </c>
      <c r="G1779" s="338"/>
      <c r="H1779" s="339"/>
      <c r="I1779" s="339"/>
      <c r="J1779" s="344"/>
      <c r="K1779" s="344"/>
      <c r="L1779" s="344"/>
      <c r="M1779" s="345"/>
    </row>
    <row r="1780" spans="1:13" ht="14.25" customHeight="1">
      <c r="A1780" s="335"/>
      <c r="B1780" s="335"/>
      <c r="C1780" s="335"/>
      <c r="D1780" s="336">
        <v>1</v>
      </c>
      <c r="E1780" s="336"/>
      <c r="F1780" s="338"/>
      <c r="G1780" s="338"/>
      <c r="H1780" s="339" t="s">
        <v>755</v>
      </c>
      <c r="I1780" s="364"/>
      <c r="J1780" s="347"/>
      <c r="K1780" s="347"/>
      <c r="L1780" s="347"/>
      <c r="M1780" s="293"/>
    </row>
    <row r="1781" spans="1:13" ht="14.25" customHeight="1">
      <c r="A1781" s="335"/>
      <c r="B1781" s="335"/>
      <c r="C1781" s="335"/>
      <c r="D1781" s="336"/>
      <c r="E1781" s="336">
        <v>1</v>
      </c>
      <c r="F1781" s="338"/>
      <c r="G1781" s="338"/>
      <c r="H1781" s="339"/>
      <c r="I1781" s="364" t="s">
        <v>954</v>
      </c>
      <c r="J1781" s="347"/>
      <c r="K1781" s="347">
        <v>292</v>
      </c>
      <c r="L1781" s="347">
        <v>145</v>
      </c>
      <c r="M1781" s="155">
        <f>L1781/K1781*100</f>
        <v>49.65753424657534</v>
      </c>
    </row>
    <row r="1782" spans="1:13" ht="14.25" customHeight="1">
      <c r="A1782" s="335"/>
      <c r="B1782" s="335"/>
      <c r="C1782" s="335"/>
      <c r="D1782" s="336"/>
      <c r="E1782" s="336">
        <v>2</v>
      </c>
      <c r="F1782" s="338"/>
      <c r="G1782" s="338"/>
      <c r="H1782" s="339"/>
      <c r="I1782" s="339" t="s">
        <v>1450</v>
      </c>
      <c r="J1782" s="347"/>
      <c r="K1782" s="347">
        <v>95</v>
      </c>
      <c r="L1782" s="347">
        <v>38</v>
      </c>
      <c r="M1782" s="155">
        <f>L1782/K1782*100</f>
        <v>40</v>
      </c>
    </row>
    <row r="1783" spans="1:13" ht="14.25" customHeight="1">
      <c r="A1783" s="335"/>
      <c r="B1783" s="335"/>
      <c r="C1783" s="335"/>
      <c r="D1783" s="336"/>
      <c r="E1783" s="336">
        <v>3</v>
      </c>
      <c r="F1783" s="338"/>
      <c r="G1783" s="338"/>
      <c r="H1783" s="339"/>
      <c r="I1783" s="339" t="s">
        <v>1451</v>
      </c>
      <c r="J1783" s="347"/>
      <c r="K1783" s="347">
        <v>1024</v>
      </c>
      <c r="L1783" s="347">
        <v>732</v>
      </c>
      <c r="M1783" s="155">
        <f>L1783/K1783*100</f>
        <v>71.484375</v>
      </c>
    </row>
    <row r="1784" spans="1:13" ht="14.25" customHeight="1">
      <c r="A1784" s="335"/>
      <c r="B1784" s="335"/>
      <c r="C1784" s="335"/>
      <c r="D1784" s="336"/>
      <c r="E1784" s="336"/>
      <c r="F1784" s="338"/>
      <c r="G1784" s="338"/>
      <c r="H1784" s="339"/>
      <c r="I1784" s="339"/>
      <c r="J1784" s="344"/>
      <c r="K1784" s="344"/>
      <c r="L1784" s="344"/>
      <c r="M1784" s="345"/>
    </row>
    <row r="1785" spans="1:13" ht="14.25" customHeight="1">
      <c r="A1785" s="335"/>
      <c r="B1785" s="335"/>
      <c r="C1785" s="335"/>
      <c r="D1785" s="336"/>
      <c r="E1785" s="336"/>
      <c r="F1785" s="365"/>
      <c r="G1785" s="366"/>
      <c r="H1785" s="367"/>
      <c r="I1785" s="353" t="s">
        <v>76</v>
      </c>
      <c r="J1785" s="346">
        <f>SUM(J1778:J1784)</f>
        <v>0</v>
      </c>
      <c r="K1785" s="346">
        <f>SUM(K1780:K1784)</f>
        <v>1411</v>
      </c>
      <c r="L1785" s="346">
        <f>SUM(L1780:L1784)</f>
        <v>915</v>
      </c>
      <c r="M1785" s="165">
        <f>L1785/K1785*100</f>
        <v>64.84762579730688</v>
      </c>
    </row>
    <row r="1786" spans="1:13" ht="15.75" customHeight="1">
      <c r="A1786" s="335"/>
      <c r="B1786" s="335"/>
      <c r="C1786" s="335"/>
      <c r="D1786" s="336"/>
      <c r="E1786" s="336"/>
      <c r="F1786" s="338"/>
      <c r="G1786" s="338"/>
      <c r="H1786" s="339"/>
      <c r="I1786" s="338"/>
      <c r="J1786" s="344"/>
      <c r="K1786" s="344"/>
      <c r="L1786" s="344"/>
      <c r="M1786" s="345"/>
    </row>
    <row r="1787" spans="1:13" ht="15.75" customHeight="1">
      <c r="A1787" s="335">
        <v>53</v>
      </c>
      <c r="B1787" s="335"/>
      <c r="C1787" s="335">
        <v>1</v>
      </c>
      <c r="D1787" s="336"/>
      <c r="E1787" s="336"/>
      <c r="F1787" s="338" t="s">
        <v>955</v>
      </c>
      <c r="G1787" s="338"/>
      <c r="H1787" s="339"/>
      <c r="I1787" s="339"/>
      <c r="J1787" s="344"/>
      <c r="K1787" s="344"/>
      <c r="L1787" s="344"/>
      <c r="M1787" s="345"/>
    </row>
    <row r="1788" spans="1:13" ht="15.75" customHeight="1">
      <c r="A1788" s="335"/>
      <c r="B1788" s="335"/>
      <c r="C1788" s="335"/>
      <c r="D1788" s="336">
        <v>1</v>
      </c>
      <c r="E1788" s="336"/>
      <c r="F1788" s="338"/>
      <c r="G1788" s="338"/>
      <c r="H1788" s="339" t="s">
        <v>755</v>
      </c>
      <c r="I1788" s="364"/>
      <c r="J1788" s="347"/>
      <c r="K1788" s="347"/>
      <c r="L1788" s="347"/>
      <c r="M1788" s="293"/>
    </row>
    <row r="1789" spans="1:13" ht="15.75" customHeight="1">
      <c r="A1789" s="335"/>
      <c r="B1789" s="335"/>
      <c r="C1789" s="335"/>
      <c r="D1789" s="336"/>
      <c r="E1789" s="336">
        <v>3</v>
      </c>
      <c r="F1789" s="338"/>
      <c r="G1789" s="338"/>
      <c r="H1789" s="339"/>
      <c r="I1789" s="339" t="s">
        <v>1451</v>
      </c>
      <c r="J1789" s="347"/>
      <c r="K1789" s="347">
        <v>5187</v>
      </c>
      <c r="L1789" s="347">
        <v>4886</v>
      </c>
      <c r="M1789" s="155">
        <f>L1789/K1789*100</f>
        <v>94.1970310391363</v>
      </c>
    </row>
    <row r="1790" spans="1:13" ht="15.75" customHeight="1">
      <c r="A1790" s="335"/>
      <c r="B1790" s="335"/>
      <c r="C1790" s="335"/>
      <c r="D1790" s="336"/>
      <c r="E1790" s="336"/>
      <c r="F1790" s="338"/>
      <c r="G1790" s="338"/>
      <c r="H1790" s="339"/>
      <c r="I1790" s="339"/>
      <c r="J1790" s="344"/>
      <c r="K1790" s="344"/>
      <c r="L1790" s="344"/>
      <c r="M1790" s="345"/>
    </row>
    <row r="1791" spans="1:13" ht="15.75" customHeight="1">
      <c r="A1791" s="335"/>
      <c r="B1791" s="335"/>
      <c r="C1791" s="335"/>
      <c r="D1791" s="336"/>
      <c r="E1791" s="336"/>
      <c r="F1791" s="365"/>
      <c r="G1791" s="366"/>
      <c r="H1791" s="367"/>
      <c r="I1791" s="353" t="s">
        <v>76</v>
      </c>
      <c r="J1791" s="346">
        <f>SUM(J1786:J1790)</f>
        <v>0</v>
      </c>
      <c r="K1791" s="346">
        <f>SUM(K1786:K1790)</f>
        <v>5187</v>
      </c>
      <c r="L1791" s="346">
        <f>SUM(L1786:L1790)</f>
        <v>4886</v>
      </c>
      <c r="M1791" s="165">
        <f>L1791/K1791*100</f>
        <v>94.1970310391363</v>
      </c>
    </row>
    <row r="1792" spans="1:13" ht="15.75" customHeight="1">
      <c r="A1792" s="335"/>
      <c r="B1792" s="335"/>
      <c r="C1792" s="335"/>
      <c r="D1792" s="336"/>
      <c r="E1792" s="336"/>
      <c r="F1792" s="338"/>
      <c r="G1792" s="338"/>
      <c r="H1792" s="339"/>
      <c r="I1792" s="338"/>
      <c r="J1792" s="344"/>
      <c r="K1792" s="344"/>
      <c r="L1792" s="344"/>
      <c r="M1792" s="345"/>
    </row>
    <row r="1793" spans="1:13" ht="15.75" customHeight="1">
      <c r="A1793" s="335">
        <v>54</v>
      </c>
      <c r="B1793" s="335"/>
      <c r="C1793" s="335">
        <v>2</v>
      </c>
      <c r="D1793" s="336"/>
      <c r="E1793" s="336"/>
      <c r="F1793" s="338" t="s">
        <v>956</v>
      </c>
      <c r="G1793" s="338"/>
      <c r="H1793" s="339"/>
      <c r="I1793" s="339"/>
      <c r="J1793" s="344"/>
      <c r="K1793" s="344"/>
      <c r="L1793" s="344"/>
      <c r="M1793" s="345"/>
    </row>
    <row r="1794" spans="1:13" ht="15.75" customHeight="1">
      <c r="A1794" s="335"/>
      <c r="B1794" s="335"/>
      <c r="C1794" s="335"/>
      <c r="D1794" s="336">
        <v>1</v>
      </c>
      <c r="E1794" s="336"/>
      <c r="F1794" s="338"/>
      <c r="G1794" s="338"/>
      <c r="H1794" s="339" t="s">
        <v>755</v>
      </c>
      <c r="I1794" s="364"/>
      <c r="J1794" s="347"/>
      <c r="K1794" s="347"/>
      <c r="L1794" s="347"/>
      <c r="M1794" s="293"/>
    </row>
    <row r="1795" spans="1:13" ht="15.75" customHeight="1">
      <c r="A1795" s="335"/>
      <c r="B1795" s="335"/>
      <c r="C1795" s="335"/>
      <c r="D1795" s="336"/>
      <c r="E1795" s="336">
        <v>3</v>
      </c>
      <c r="F1795" s="338"/>
      <c r="G1795" s="338"/>
      <c r="H1795" s="339"/>
      <c r="I1795" s="339" t="s">
        <v>1451</v>
      </c>
      <c r="J1795" s="347"/>
      <c r="K1795" s="347">
        <v>158</v>
      </c>
      <c r="L1795" s="347">
        <v>158</v>
      </c>
      <c r="M1795" s="155">
        <f>L1795/K1795*100</f>
        <v>100</v>
      </c>
    </row>
    <row r="1796" spans="1:13" ht="15.75" customHeight="1">
      <c r="A1796" s="335"/>
      <c r="B1796" s="335"/>
      <c r="C1796" s="335"/>
      <c r="D1796" s="336"/>
      <c r="E1796" s="336"/>
      <c r="F1796" s="338"/>
      <c r="G1796" s="338"/>
      <c r="H1796" s="339"/>
      <c r="I1796" s="339"/>
      <c r="J1796" s="344"/>
      <c r="K1796" s="344"/>
      <c r="L1796" s="344"/>
      <c r="M1796" s="345"/>
    </row>
    <row r="1797" spans="1:13" ht="15.75" customHeight="1">
      <c r="A1797" s="335"/>
      <c r="B1797" s="335"/>
      <c r="C1797" s="335"/>
      <c r="D1797" s="336"/>
      <c r="E1797" s="336"/>
      <c r="F1797" s="365"/>
      <c r="G1797" s="366"/>
      <c r="H1797" s="367"/>
      <c r="I1797" s="353" t="s">
        <v>76</v>
      </c>
      <c r="J1797" s="346">
        <f>SUM(J1792:J1796)</f>
        <v>0</v>
      </c>
      <c r="K1797" s="346">
        <f>SUM(K1792:K1796)</f>
        <v>158</v>
      </c>
      <c r="L1797" s="346">
        <f>SUM(L1792:L1796)</f>
        <v>158</v>
      </c>
      <c r="M1797" s="165">
        <f>L1797/K1797*100</f>
        <v>100</v>
      </c>
    </row>
    <row r="1798" spans="1:13" ht="16.5" customHeight="1">
      <c r="A1798" s="335"/>
      <c r="B1798" s="335"/>
      <c r="C1798" s="335"/>
      <c r="D1798" s="336"/>
      <c r="E1798" s="336"/>
      <c r="F1798" s="338"/>
      <c r="G1798" s="338"/>
      <c r="H1798" s="339"/>
      <c r="I1798" s="338"/>
      <c r="J1798" s="344"/>
      <c r="K1798" s="344"/>
      <c r="L1798" s="344"/>
      <c r="M1798" s="345"/>
    </row>
    <row r="1799" spans="1:13" ht="16.5" customHeight="1">
      <c r="A1799" s="335">
        <v>55</v>
      </c>
      <c r="B1799" s="335"/>
      <c r="C1799" s="335">
        <v>2</v>
      </c>
      <c r="D1799" s="336"/>
      <c r="E1799" s="336"/>
      <c r="F1799" s="338" t="s">
        <v>957</v>
      </c>
      <c r="G1799" s="338"/>
      <c r="H1799" s="339"/>
      <c r="I1799" s="339"/>
      <c r="J1799" s="344"/>
      <c r="K1799" s="344"/>
      <c r="L1799" s="344"/>
      <c r="M1799" s="345"/>
    </row>
    <row r="1800" spans="1:13" ht="16.5" customHeight="1">
      <c r="A1800" s="335"/>
      <c r="B1800" s="335"/>
      <c r="C1800" s="335"/>
      <c r="D1800" s="336">
        <v>1</v>
      </c>
      <c r="E1800" s="336"/>
      <c r="F1800" s="338"/>
      <c r="G1800" s="338"/>
      <c r="H1800" s="339" t="s">
        <v>755</v>
      </c>
      <c r="I1800" s="364"/>
      <c r="J1800" s="347"/>
      <c r="K1800" s="347"/>
      <c r="L1800" s="347"/>
      <c r="M1800" s="293"/>
    </row>
    <row r="1801" spans="1:13" ht="16.5" customHeight="1">
      <c r="A1801" s="335"/>
      <c r="B1801" s="335"/>
      <c r="C1801" s="335"/>
      <c r="D1801" s="336"/>
      <c r="E1801" s="336">
        <v>3</v>
      </c>
      <c r="F1801" s="338"/>
      <c r="G1801" s="338"/>
      <c r="H1801" s="339"/>
      <c r="I1801" s="339" t="s">
        <v>1451</v>
      </c>
      <c r="J1801" s="347"/>
      <c r="K1801" s="347">
        <v>3500</v>
      </c>
      <c r="L1801" s="347"/>
      <c r="M1801" s="155"/>
    </row>
    <row r="1802" spans="1:13" ht="8.25" customHeight="1">
      <c r="A1802" s="335"/>
      <c r="B1802" s="335"/>
      <c r="C1802" s="335"/>
      <c r="D1802" s="336"/>
      <c r="E1802" s="336"/>
      <c r="F1802" s="338"/>
      <c r="G1802" s="338"/>
      <c r="H1802" s="339"/>
      <c r="I1802" s="339"/>
      <c r="J1802" s="344"/>
      <c r="K1802" s="344"/>
      <c r="L1802" s="344"/>
      <c r="M1802" s="345"/>
    </row>
    <row r="1803" spans="1:13" ht="16.5" customHeight="1">
      <c r="A1803" s="335"/>
      <c r="B1803" s="335"/>
      <c r="C1803" s="335"/>
      <c r="D1803" s="336"/>
      <c r="E1803" s="336"/>
      <c r="F1803" s="365"/>
      <c r="G1803" s="366"/>
      <c r="H1803" s="367"/>
      <c r="I1803" s="353" t="s">
        <v>76</v>
      </c>
      <c r="J1803" s="346">
        <f>SUM(J1798:J1802)</f>
        <v>0</v>
      </c>
      <c r="K1803" s="346">
        <f>SUM(K1798:K1802)</f>
        <v>3500</v>
      </c>
      <c r="L1803" s="346">
        <f>SUM(L1798:L1802)</f>
        <v>0</v>
      </c>
      <c r="M1803" s="165"/>
    </row>
    <row r="1804" spans="1:13" ht="16.5" customHeight="1">
      <c r="A1804" s="335"/>
      <c r="B1804" s="335"/>
      <c r="C1804" s="335"/>
      <c r="D1804" s="336"/>
      <c r="E1804" s="336"/>
      <c r="F1804" s="338"/>
      <c r="G1804" s="338"/>
      <c r="H1804" s="339"/>
      <c r="I1804" s="338"/>
      <c r="J1804" s="344"/>
      <c r="K1804" s="344"/>
      <c r="L1804" s="344"/>
      <c r="M1804" s="345"/>
    </row>
    <row r="1805" spans="1:13" ht="16.5" customHeight="1">
      <c r="A1805" s="335">
        <v>56</v>
      </c>
      <c r="B1805" s="335"/>
      <c r="C1805" s="335">
        <v>2</v>
      </c>
      <c r="D1805" s="336"/>
      <c r="E1805" s="336"/>
      <c r="F1805" s="338" t="s">
        <v>958</v>
      </c>
      <c r="G1805" s="338"/>
      <c r="H1805" s="339"/>
      <c r="I1805" s="339"/>
      <c r="J1805" s="344"/>
      <c r="K1805" s="344"/>
      <c r="L1805" s="344"/>
      <c r="M1805" s="345"/>
    </row>
    <row r="1806" spans="1:13" ht="16.5" customHeight="1">
      <c r="A1806" s="335"/>
      <c r="B1806" s="335"/>
      <c r="C1806" s="335"/>
      <c r="D1806" s="336">
        <v>1</v>
      </c>
      <c r="E1806" s="336"/>
      <c r="F1806" s="338"/>
      <c r="G1806" s="338"/>
      <c r="H1806" s="339" t="s">
        <v>755</v>
      </c>
      <c r="I1806" s="364"/>
      <c r="J1806" s="347"/>
      <c r="K1806" s="347"/>
      <c r="L1806" s="347"/>
      <c r="M1806" s="293"/>
    </row>
    <row r="1807" spans="1:13" ht="16.5" customHeight="1">
      <c r="A1807" s="335"/>
      <c r="B1807" s="335"/>
      <c r="C1807" s="335"/>
      <c r="D1807" s="336"/>
      <c r="E1807" s="336">
        <v>3</v>
      </c>
      <c r="F1807" s="338"/>
      <c r="G1807" s="338"/>
      <c r="H1807" s="339"/>
      <c r="I1807" s="339" t="s">
        <v>1451</v>
      </c>
      <c r="J1807" s="347"/>
      <c r="K1807" s="347"/>
      <c r="L1807" s="347"/>
      <c r="M1807" s="293"/>
    </row>
    <row r="1808" spans="1:13" ht="16.5" customHeight="1">
      <c r="A1808" s="335"/>
      <c r="B1808" s="335"/>
      <c r="C1808" s="335"/>
      <c r="D1808" s="336"/>
      <c r="E1808" s="336">
        <v>5</v>
      </c>
      <c r="F1808" s="338"/>
      <c r="G1808" s="338"/>
      <c r="H1808" s="339"/>
      <c r="I1808" s="339" t="s">
        <v>1452</v>
      </c>
      <c r="J1808" s="347"/>
      <c r="K1808" s="347">
        <v>1000</v>
      </c>
      <c r="L1808" s="347">
        <v>1000</v>
      </c>
      <c r="M1808" s="155">
        <f>L1808/K1808*100</f>
        <v>100</v>
      </c>
    </row>
    <row r="1809" spans="1:13" ht="10.5" customHeight="1">
      <c r="A1809" s="335"/>
      <c r="B1809" s="335"/>
      <c r="C1809" s="335"/>
      <c r="D1809" s="336"/>
      <c r="E1809" s="336"/>
      <c r="F1809" s="338"/>
      <c r="G1809" s="338"/>
      <c r="H1809" s="339"/>
      <c r="I1809" s="339"/>
      <c r="J1809" s="344"/>
      <c r="K1809" s="344"/>
      <c r="L1809" s="344"/>
      <c r="M1809" s="345"/>
    </row>
    <row r="1810" spans="1:13" ht="16.5" customHeight="1">
      <c r="A1810" s="335"/>
      <c r="B1810" s="335"/>
      <c r="C1810" s="335"/>
      <c r="D1810" s="336"/>
      <c r="E1810" s="336"/>
      <c r="F1810" s="365"/>
      <c r="G1810" s="366"/>
      <c r="H1810" s="367"/>
      <c r="I1810" s="353" t="s">
        <v>76</v>
      </c>
      <c r="J1810" s="346">
        <f>SUM(J1804:J1809)</f>
        <v>0</v>
      </c>
      <c r="K1810" s="346">
        <f>SUM(K1805:K1809)</f>
        <v>1000</v>
      </c>
      <c r="L1810" s="346">
        <f>SUM(L1805:L1809)</f>
        <v>1000</v>
      </c>
      <c r="M1810" s="165">
        <f>L1810/K1810*100</f>
        <v>100</v>
      </c>
    </row>
    <row r="1811" spans="1:13" ht="14.25" customHeight="1">
      <c r="A1811" s="335"/>
      <c r="B1811" s="335"/>
      <c r="C1811" s="335"/>
      <c r="D1811" s="336"/>
      <c r="E1811" s="336"/>
      <c r="F1811" s="338"/>
      <c r="G1811" s="338"/>
      <c r="H1811" s="339"/>
      <c r="I1811" s="338"/>
      <c r="J1811" s="344"/>
      <c r="K1811" s="344"/>
      <c r="L1811" s="344"/>
      <c r="M1811" s="345"/>
    </row>
    <row r="1812" spans="1:13" ht="14.25" customHeight="1">
      <c r="A1812" s="335">
        <v>57</v>
      </c>
      <c r="B1812" s="335"/>
      <c r="C1812" s="335">
        <v>2</v>
      </c>
      <c r="D1812" s="336"/>
      <c r="E1812" s="336"/>
      <c r="F1812" s="338" t="s">
        <v>959</v>
      </c>
      <c r="G1812" s="338"/>
      <c r="H1812" s="339"/>
      <c r="I1812" s="339"/>
      <c r="J1812" s="344"/>
      <c r="K1812" s="344"/>
      <c r="L1812" s="344"/>
      <c r="M1812" s="345"/>
    </row>
    <row r="1813" spans="1:13" ht="14.25" customHeight="1">
      <c r="A1813" s="335"/>
      <c r="B1813" s="335"/>
      <c r="C1813" s="335"/>
      <c r="D1813" s="336">
        <v>1</v>
      </c>
      <c r="E1813" s="336"/>
      <c r="F1813" s="338"/>
      <c r="G1813" s="338"/>
      <c r="H1813" s="339" t="s">
        <v>755</v>
      </c>
      <c r="I1813" s="364"/>
      <c r="J1813" s="347"/>
      <c r="K1813" s="347"/>
      <c r="L1813" s="347"/>
      <c r="M1813" s="293"/>
    </row>
    <row r="1814" spans="1:13" ht="14.25" customHeight="1">
      <c r="A1814" s="335"/>
      <c r="B1814" s="335"/>
      <c r="C1814" s="335"/>
      <c r="D1814" s="336"/>
      <c r="E1814" s="336">
        <v>3</v>
      </c>
      <c r="F1814" s="338"/>
      <c r="G1814" s="338"/>
      <c r="H1814" s="339"/>
      <c r="I1814" s="339" t="s">
        <v>1451</v>
      </c>
      <c r="J1814" s="347"/>
      <c r="K1814" s="347">
        <v>2500</v>
      </c>
      <c r="L1814" s="347">
        <v>2500</v>
      </c>
      <c r="M1814" s="155">
        <f>L1814/K1814*100</f>
        <v>100</v>
      </c>
    </row>
    <row r="1815" spans="1:13" ht="14.25" customHeight="1">
      <c r="A1815" s="335"/>
      <c r="B1815" s="335"/>
      <c r="C1815" s="335"/>
      <c r="D1815" s="336"/>
      <c r="E1815" s="336"/>
      <c r="F1815" s="338"/>
      <c r="G1815" s="338"/>
      <c r="H1815" s="339"/>
      <c r="I1815" s="339"/>
      <c r="J1815" s="344"/>
      <c r="K1815" s="344"/>
      <c r="L1815" s="344"/>
      <c r="M1815" s="345"/>
    </row>
    <row r="1816" spans="1:13" ht="14.25" customHeight="1">
      <c r="A1816" s="335"/>
      <c r="B1816" s="335"/>
      <c r="C1816" s="335"/>
      <c r="D1816" s="336"/>
      <c r="E1816" s="336"/>
      <c r="F1816" s="365"/>
      <c r="G1816" s="366"/>
      <c r="H1816" s="367"/>
      <c r="I1816" s="353" t="s">
        <v>76</v>
      </c>
      <c r="J1816" s="346">
        <f>SUM(J1811:J1815)</f>
        <v>0</v>
      </c>
      <c r="K1816" s="346">
        <f>SUM(K1811:K1815)</f>
        <v>2500</v>
      </c>
      <c r="L1816" s="346">
        <f>SUM(L1811:L1815)</f>
        <v>2500</v>
      </c>
      <c r="M1816" s="165">
        <f>L1816/K1816*100</f>
        <v>100</v>
      </c>
    </row>
    <row r="1817" spans="1:13" ht="14.25" customHeight="1">
      <c r="A1817" s="335"/>
      <c r="B1817" s="335"/>
      <c r="C1817" s="335"/>
      <c r="D1817" s="336"/>
      <c r="E1817" s="336"/>
      <c r="F1817" s="338"/>
      <c r="G1817" s="338"/>
      <c r="H1817" s="339"/>
      <c r="I1817" s="338"/>
      <c r="J1817" s="344"/>
      <c r="K1817" s="344"/>
      <c r="L1817" s="344"/>
      <c r="M1817" s="345"/>
    </row>
    <row r="1818" spans="1:13" ht="14.25" customHeight="1">
      <c r="A1818" s="335">
        <v>58</v>
      </c>
      <c r="B1818" s="335"/>
      <c r="C1818" s="335">
        <v>2</v>
      </c>
      <c r="D1818" s="336"/>
      <c r="E1818" s="336"/>
      <c r="F1818" s="338" t="s">
        <v>960</v>
      </c>
      <c r="G1818" s="338"/>
      <c r="H1818" s="339"/>
      <c r="I1818" s="339"/>
      <c r="J1818" s="344"/>
      <c r="K1818" s="344"/>
      <c r="L1818" s="344"/>
      <c r="M1818" s="345"/>
    </row>
    <row r="1819" spans="1:13" ht="14.25" customHeight="1">
      <c r="A1819" s="335"/>
      <c r="B1819" s="335"/>
      <c r="C1819" s="335"/>
      <c r="D1819" s="336">
        <v>1</v>
      </c>
      <c r="E1819" s="336"/>
      <c r="F1819" s="338"/>
      <c r="G1819" s="338"/>
      <c r="H1819" s="339" t="s">
        <v>755</v>
      </c>
      <c r="I1819" s="364"/>
      <c r="J1819" s="347"/>
      <c r="K1819" s="347"/>
      <c r="L1819" s="347"/>
      <c r="M1819" s="293"/>
    </row>
    <row r="1820" spans="1:13" ht="14.25" customHeight="1">
      <c r="A1820" s="335"/>
      <c r="B1820" s="335"/>
      <c r="C1820" s="335"/>
      <c r="D1820" s="336"/>
      <c r="E1820" s="336">
        <v>3</v>
      </c>
      <c r="F1820" s="338"/>
      <c r="G1820" s="338"/>
      <c r="H1820" s="339"/>
      <c r="I1820" s="339" t="s">
        <v>1451</v>
      </c>
      <c r="J1820" s="347"/>
      <c r="K1820" s="347"/>
      <c r="L1820" s="347"/>
      <c r="M1820" s="293"/>
    </row>
    <row r="1821" spans="1:13" ht="14.25" customHeight="1">
      <c r="A1821" s="335"/>
      <c r="B1821" s="335"/>
      <c r="C1821" s="335"/>
      <c r="D1821" s="336"/>
      <c r="E1821" s="336">
        <v>5</v>
      </c>
      <c r="F1821" s="338"/>
      <c r="G1821" s="338"/>
      <c r="H1821" s="339"/>
      <c r="I1821" s="339" t="s">
        <v>1452</v>
      </c>
      <c r="J1821" s="347"/>
      <c r="K1821" s="347">
        <v>2500</v>
      </c>
      <c r="L1821" s="347">
        <v>2500</v>
      </c>
      <c r="M1821" s="155">
        <f>L1821/K1821*100</f>
        <v>100</v>
      </c>
    </row>
    <row r="1822" spans="1:13" ht="14.25" customHeight="1">
      <c r="A1822" s="335"/>
      <c r="B1822" s="335"/>
      <c r="C1822" s="335"/>
      <c r="D1822" s="336"/>
      <c r="E1822" s="336"/>
      <c r="F1822" s="338"/>
      <c r="G1822" s="338"/>
      <c r="H1822" s="339"/>
      <c r="I1822" s="339"/>
      <c r="J1822" s="344"/>
      <c r="K1822" s="344"/>
      <c r="L1822" s="344"/>
      <c r="M1822" s="345"/>
    </row>
    <row r="1823" spans="1:13" ht="14.25" customHeight="1">
      <c r="A1823" s="335"/>
      <c r="B1823" s="335"/>
      <c r="C1823" s="335"/>
      <c r="D1823" s="336"/>
      <c r="E1823" s="336"/>
      <c r="F1823" s="365"/>
      <c r="G1823" s="366"/>
      <c r="H1823" s="367"/>
      <c r="I1823" s="353" t="s">
        <v>76</v>
      </c>
      <c r="J1823" s="346">
        <f>SUM(J1817:J1822)</f>
        <v>0</v>
      </c>
      <c r="K1823" s="346">
        <f>SUM(K1817:K1822)</f>
        <v>2500</v>
      </c>
      <c r="L1823" s="346">
        <f>SUM(L1817:L1822)</f>
        <v>2500</v>
      </c>
      <c r="M1823" s="165">
        <f>L1823/K1823*100</f>
        <v>100</v>
      </c>
    </row>
    <row r="1824" spans="1:13" ht="13.5" customHeight="1">
      <c r="A1824" s="335"/>
      <c r="B1824" s="335"/>
      <c r="C1824" s="335"/>
      <c r="D1824" s="336"/>
      <c r="E1824" s="336"/>
      <c r="F1824" s="338"/>
      <c r="G1824" s="338"/>
      <c r="H1824" s="339"/>
      <c r="I1824" s="338"/>
      <c r="J1824" s="344"/>
      <c r="K1824" s="344"/>
      <c r="L1824" s="344"/>
      <c r="M1824" s="345"/>
    </row>
    <row r="1825" spans="1:13" ht="13.5" customHeight="1">
      <c r="A1825" s="335">
        <v>59</v>
      </c>
      <c r="B1825" s="335"/>
      <c r="C1825" s="335">
        <v>2</v>
      </c>
      <c r="D1825" s="336"/>
      <c r="E1825" s="336"/>
      <c r="F1825" s="338" t="s">
        <v>961</v>
      </c>
      <c r="G1825" s="338"/>
      <c r="H1825" s="339"/>
      <c r="I1825" s="339"/>
      <c r="J1825" s="344"/>
      <c r="K1825" s="344"/>
      <c r="L1825" s="344"/>
      <c r="M1825" s="345"/>
    </row>
    <row r="1826" spans="1:13" ht="13.5" customHeight="1">
      <c r="A1826" s="335"/>
      <c r="B1826" s="335"/>
      <c r="C1826" s="335"/>
      <c r="D1826" s="336">
        <v>1</v>
      </c>
      <c r="E1826" s="336"/>
      <c r="F1826" s="338"/>
      <c r="G1826" s="338"/>
      <c r="H1826" s="339" t="s">
        <v>755</v>
      </c>
      <c r="I1826" s="364"/>
      <c r="J1826" s="347"/>
      <c r="K1826" s="347"/>
      <c r="L1826" s="347"/>
      <c r="M1826" s="293"/>
    </row>
    <row r="1827" spans="1:13" ht="13.5" customHeight="1">
      <c r="A1827" s="335"/>
      <c r="B1827" s="335"/>
      <c r="C1827" s="335"/>
      <c r="D1827" s="336"/>
      <c r="E1827" s="336">
        <v>1</v>
      </c>
      <c r="F1827" s="338"/>
      <c r="G1827" s="338"/>
      <c r="H1827" s="339"/>
      <c r="I1827" s="364" t="s">
        <v>954</v>
      </c>
      <c r="J1827" s="347"/>
      <c r="K1827" s="347">
        <v>50</v>
      </c>
      <c r="L1827" s="347">
        <v>28</v>
      </c>
      <c r="M1827" s="155">
        <f>L1827/K1827*100</f>
        <v>56.00000000000001</v>
      </c>
    </row>
    <row r="1828" spans="1:13" ht="13.5" customHeight="1">
      <c r="A1828" s="335"/>
      <c r="B1828" s="335"/>
      <c r="C1828" s="335"/>
      <c r="D1828" s="336"/>
      <c r="E1828" s="336">
        <v>2</v>
      </c>
      <c r="F1828" s="338"/>
      <c r="G1828" s="338"/>
      <c r="H1828" s="339"/>
      <c r="I1828" s="339" t="s">
        <v>1450</v>
      </c>
      <c r="J1828" s="347"/>
      <c r="K1828" s="347">
        <v>20</v>
      </c>
      <c r="L1828" s="347">
        <v>4</v>
      </c>
      <c r="M1828" s="155">
        <f>L1828/K1828*100</f>
        <v>20</v>
      </c>
    </row>
    <row r="1829" spans="1:13" ht="13.5" customHeight="1">
      <c r="A1829" s="335"/>
      <c r="B1829" s="335"/>
      <c r="C1829" s="335"/>
      <c r="D1829" s="336"/>
      <c r="E1829" s="336">
        <v>3</v>
      </c>
      <c r="F1829" s="338"/>
      <c r="G1829" s="338"/>
      <c r="H1829" s="339"/>
      <c r="I1829" s="339" t="s">
        <v>1451</v>
      </c>
      <c r="J1829" s="347"/>
      <c r="K1829" s="347">
        <v>466</v>
      </c>
      <c r="L1829" s="347">
        <v>407</v>
      </c>
      <c r="M1829" s="155">
        <f>L1829/K1829*100</f>
        <v>87.33905579399142</v>
      </c>
    </row>
    <row r="1830" spans="1:13" ht="13.5" customHeight="1">
      <c r="A1830" s="335"/>
      <c r="B1830" s="335"/>
      <c r="C1830" s="335"/>
      <c r="D1830" s="336"/>
      <c r="E1830" s="336"/>
      <c r="F1830" s="338"/>
      <c r="G1830" s="338"/>
      <c r="H1830" s="339"/>
      <c r="I1830" s="339"/>
      <c r="J1830" s="344"/>
      <c r="K1830" s="344"/>
      <c r="L1830" s="344"/>
      <c r="M1830" s="345"/>
    </row>
    <row r="1831" spans="1:13" ht="13.5" customHeight="1">
      <c r="A1831" s="335"/>
      <c r="B1831" s="335"/>
      <c r="C1831" s="335"/>
      <c r="D1831" s="336"/>
      <c r="E1831" s="336"/>
      <c r="F1831" s="365"/>
      <c r="G1831" s="366"/>
      <c r="H1831" s="367"/>
      <c r="I1831" s="353" t="s">
        <v>76</v>
      </c>
      <c r="J1831" s="346">
        <f>SUM(J1824:J1830)</f>
        <v>0</v>
      </c>
      <c r="K1831" s="346">
        <f>SUM(K1824:K1830)</f>
        <v>536</v>
      </c>
      <c r="L1831" s="346">
        <f>SUM(L1824:L1830)</f>
        <v>439</v>
      </c>
      <c r="M1831" s="165">
        <f>L1831/K1831*100</f>
        <v>81.90298507462687</v>
      </c>
    </row>
    <row r="1832" spans="1:13" ht="13.5" customHeight="1">
      <c r="A1832" s="335"/>
      <c r="B1832" s="335"/>
      <c r="C1832" s="335"/>
      <c r="D1832" s="336"/>
      <c r="E1832" s="336"/>
      <c r="F1832" s="338"/>
      <c r="G1832" s="338"/>
      <c r="H1832" s="339"/>
      <c r="I1832" s="338"/>
      <c r="J1832" s="344"/>
      <c r="K1832" s="344"/>
      <c r="L1832" s="344"/>
      <c r="M1832" s="345"/>
    </row>
    <row r="1833" spans="1:13" ht="13.5" customHeight="1">
      <c r="A1833" s="335">
        <v>60</v>
      </c>
      <c r="B1833" s="335"/>
      <c r="C1833" s="335">
        <v>1</v>
      </c>
      <c r="D1833" s="336"/>
      <c r="E1833" s="336"/>
      <c r="F1833" s="338" t="s">
        <v>962</v>
      </c>
      <c r="G1833" s="338"/>
      <c r="H1833" s="339"/>
      <c r="I1833" s="339"/>
      <c r="J1833" s="344"/>
      <c r="K1833" s="344"/>
      <c r="L1833" s="344"/>
      <c r="M1833" s="345"/>
    </row>
    <row r="1834" spans="1:13" ht="13.5" customHeight="1">
      <c r="A1834" s="335"/>
      <c r="B1834" s="335"/>
      <c r="C1834" s="335"/>
      <c r="D1834" s="336">
        <v>1</v>
      </c>
      <c r="E1834" s="336"/>
      <c r="F1834" s="338"/>
      <c r="G1834" s="338"/>
      <c r="H1834" s="339" t="s">
        <v>755</v>
      </c>
      <c r="I1834" s="364"/>
      <c r="J1834" s="347"/>
      <c r="K1834" s="347"/>
      <c r="L1834" s="347"/>
      <c r="M1834" s="293"/>
    </row>
    <row r="1835" spans="1:13" ht="13.5" customHeight="1">
      <c r="A1835" s="335"/>
      <c r="B1835" s="335"/>
      <c r="C1835" s="335"/>
      <c r="D1835" s="336"/>
      <c r="E1835" s="336">
        <v>3</v>
      </c>
      <c r="F1835" s="338"/>
      <c r="G1835" s="338"/>
      <c r="H1835" s="339"/>
      <c r="I1835" s="339" t="s">
        <v>1451</v>
      </c>
      <c r="J1835" s="347"/>
      <c r="K1835" s="347">
        <v>5125</v>
      </c>
      <c r="L1835" s="347">
        <v>1125</v>
      </c>
      <c r="M1835" s="155">
        <f>L1835/K1835*100</f>
        <v>21.951219512195124</v>
      </c>
    </row>
    <row r="1836" spans="1:13" ht="13.5" customHeight="1">
      <c r="A1836" s="335"/>
      <c r="B1836" s="335"/>
      <c r="C1836" s="335"/>
      <c r="D1836" s="336"/>
      <c r="E1836" s="336"/>
      <c r="F1836" s="338"/>
      <c r="G1836" s="338"/>
      <c r="H1836" s="339"/>
      <c r="I1836" s="339"/>
      <c r="J1836" s="344"/>
      <c r="K1836" s="344"/>
      <c r="L1836" s="344"/>
      <c r="M1836" s="345"/>
    </row>
    <row r="1837" spans="1:13" ht="13.5" customHeight="1">
      <c r="A1837" s="335"/>
      <c r="B1837" s="335"/>
      <c r="C1837" s="335"/>
      <c r="D1837" s="336"/>
      <c r="E1837" s="336"/>
      <c r="F1837" s="365"/>
      <c r="G1837" s="366"/>
      <c r="H1837" s="367"/>
      <c r="I1837" s="353" t="s">
        <v>76</v>
      </c>
      <c r="J1837" s="346">
        <f>SUM(J1832:J1836)</f>
        <v>0</v>
      </c>
      <c r="K1837" s="346">
        <f>SUM(K1832:K1836)</f>
        <v>5125</v>
      </c>
      <c r="L1837" s="346">
        <f>SUM(L1832:L1836)</f>
        <v>1125</v>
      </c>
      <c r="M1837" s="165">
        <f>L1837/K1837*100</f>
        <v>21.951219512195124</v>
      </c>
    </row>
    <row r="1838" spans="1:13" ht="13.5" customHeight="1">
      <c r="A1838" s="335"/>
      <c r="B1838" s="335"/>
      <c r="C1838" s="335"/>
      <c r="D1838" s="336"/>
      <c r="E1838" s="336"/>
      <c r="F1838" s="338"/>
      <c r="G1838" s="338"/>
      <c r="H1838" s="339"/>
      <c r="I1838" s="338"/>
      <c r="J1838" s="344"/>
      <c r="K1838" s="344"/>
      <c r="L1838" s="344"/>
      <c r="M1838" s="345"/>
    </row>
    <row r="1839" spans="1:13" ht="13.5" customHeight="1">
      <c r="A1839" s="335">
        <v>61</v>
      </c>
      <c r="B1839" s="335"/>
      <c r="C1839" s="335">
        <v>1</v>
      </c>
      <c r="D1839" s="336"/>
      <c r="E1839" s="336"/>
      <c r="F1839" s="338" t="s">
        <v>963</v>
      </c>
      <c r="G1839" s="338"/>
      <c r="H1839" s="339"/>
      <c r="I1839" s="339"/>
      <c r="J1839" s="344"/>
      <c r="K1839" s="344"/>
      <c r="L1839" s="344"/>
      <c r="M1839" s="345"/>
    </row>
    <row r="1840" spans="1:13" ht="13.5" customHeight="1">
      <c r="A1840" s="335"/>
      <c r="B1840" s="335"/>
      <c r="C1840" s="335"/>
      <c r="D1840" s="336">
        <v>1</v>
      </c>
      <c r="E1840" s="336"/>
      <c r="F1840" s="338"/>
      <c r="G1840" s="338"/>
      <c r="H1840" s="339" t="s">
        <v>755</v>
      </c>
      <c r="I1840" s="364"/>
      <c r="J1840" s="347"/>
      <c r="K1840" s="347"/>
      <c r="L1840" s="347"/>
      <c r="M1840" s="293"/>
    </row>
    <row r="1841" spans="1:13" ht="13.5" customHeight="1">
      <c r="A1841" s="335"/>
      <c r="B1841" s="335"/>
      <c r="C1841" s="335"/>
      <c r="D1841" s="336"/>
      <c r="E1841" s="336">
        <v>1</v>
      </c>
      <c r="F1841" s="338"/>
      <c r="G1841" s="338"/>
      <c r="H1841" s="339"/>
      <c r="I1841" s="364" t="s">
        <v>1449</v>
      </c>
      <c r="J1841" s="347"/>
      <c r="K1841" s="347">
        <v>2855</v>
      </c>
      <c r="L1841" s="347">
        <v>2855</v>
      </c>
      <c r="M1841" s="155">
        <f>L1841/K1841*100</f>
        <v>100</v>
      </c>
    </row>
    <row r="1842" spans="1:13" ht="13.5" customHeight="1">
      <c r="A1842" s="335"/>
      <c r="B1842" s="335"/>
      <c r="C1842" s="335"/>
      <c r="D1842" s="336"/>
      <c r="E1842" s="336">
        <v>2</v>
      </c>
      <c r="F1842" s="338"/>
      <c r="G1842" s="338"/>
      <c r="H1842" s="339"/>
      <c r="I1842" s="364" t="s">
        <v>1450</v>
      </c>
      <c r="J1842" s="347"/>
      <c r="K1842" s="347">
        <v>781</v>
      </c>
      <c r="L1842" s="347">
        <v>781</v>
      </c>
      <c r="M1842" s="155">
        <f>L1842/K1842*100</f>
        <v>100</v>
      </c>
    </row>
    <row r="1843" spans="1:13" ht="13.5" customHeight="1">
      <c r="A1843" s="335"/>
      <c r="B1843" s="335"/>
      <c r="C1843" s="335"/>
      <c r="D1843" s="336"/>
      <c r="E1843" s="336">
        <v>3</v>
      </c>
      <c r="F1843" s="338"/>
      <c r="G1843" s="338"/>
      <c r="H1843" s="339"/>
      <c r="I1843" s="339" t="s">
        <v>1451</v>
      </c>
      <c r="J1843" s="347"/>
      <c r="K1843" s="347">
        <v>3216</v>
      </c>
      <c r="L1843" s="347">
        <v>3216</v>
      </c>
      <c r="M1843" s="155">
        <f>L1843/K1843*100</f>
        <v>100</v>
      </c>
    </row>
    <row r="1844" spans="1:13" ht="13.5" customHeight="1">
      <c r="A1844" s="335"/>
      <c r="B1844" s="335"/>
      <c r="C1844" s="335"/>
      <c r="D1844" s="336"/>
      <c r="E1844" s="336"/>
      <c r="F1844" s="338"/>
      <c r="G1844" s="338"/>
      <c r="H1844" s="339"/>
      <c r="I1844" s="339"/>
      <c r="J1844" s="344"/>
      <c r="K1844" s="344"/>
      <c r="L1844" s="344"/>
      <c r="M1844" s="345"/>
    </row>
    <row r="1845" spans="1:13" ht="13.5" customHeight="1">
      <c r="A1845" s="335"/>
      <c r="B1845" s="335"/>
      <c r="C1845" s="335"/>
      <c r="D1845" s="336"/>
      <c r="E1845" s="336"/>
      <c r="F1845" s="365"/>
      <c r="G1845" s="366"/>
      <c r="H1845" s="367"/>
      <c r="I1845" s="353" t="s">
        <v>76</v>
      </c>
      <c r="J1845" s="346">
        <f>SUM(J1838:J1844)</f>
        <v>0</v>
      </c>
      <c r="K1845" s="346">
        <f>SUM(K1840:K1844)</f>
        <v>6852</v>
      </c>
      <c r="L1845" s="346">
        <f>SUM(L1840:L1844)</f>
        <v>6852</v>
      </c>
      <c r="M1845" s="165">
        <f>L1845/K1845*100</f>
        <v>100</v>
      </c>
    </row>
    <row r="1846" spans="1:13" ht="13.5" customHeight="1">
      <c r="A1846" s="335"/>
      <c r="B1846" s="335"/>
      <c r="C1846" s="335"/>
      <c r="D1846" s="336"/>
      <c r="E1846" s="336"/>
      <c r="F1846" s="338"/>
      <c r="G1846" s="338"/>
      <c r="H1846" s="339"/>
      <c r="I1846" s="338"/>
      <c r="J1846" s="344"/>
      <c r="K1846" s="344"/>
      <c r="L1846" s="344"/>
      <c r="M1846" s="345"/>
    </row>
    <row r="1847" spans="1:13" ht="13.5" customHeight="1">
      <c r="A1847" s="335">
        <v>62</v>
      </c>
      <c r="B1847" s="335"/>
      <c r="C1847" s="335">
        <v>1</v>
      </c>
      <c r="D1847" s="336"/>
      <c r="E1847" s="336"/>
      <c r="F1847" s="338" t="s">
        <v>202</v>
      </c>
      <c r="G1847" s="338"/>
      <c r="H1847" s="339"/>
      <c r="I1847" s="339"/>
      <c r="J1847" s="344"/>
      <c r="K1847" s="344"/>
      <c r="L1847" s="344"/>
      <c r="M1847" s="345"/>
    </row>
    <row r="1848" spans="1:13" ht="13.5" customHeight="1">
      <c r="A1848" s="335"/>
      <c r="B1848" s="335"/>
      <c r="C1848" s="335"/>
      <c r="D1848" s="336">
        <v>1</v>
      </c>
      <c r="E1848" s="336"/>
      <c r="F1848" s="338"/>
      <c r="G1848" s="338"/>
      <c r="H1848" s="339" t="s">
        <v>755</v>
      </c>
      <c r="I1848" s="364"/>
      <c r="J1848" s="347"/>
      <c r="K1848" s="347"/>
      <c r="L1848" s="347"/>
      <c r="M1848" s="293"/>
    </row>
    <row r="1849" spans="1:13" ht="13.5" customHeight="1">
      <c r="A1849" s="335"/>
      <c r="B1849" s="335"/>
      <c r="C1849" s="335"/>
      <c r="D1849" s="336"/>
      <c r="E1849" s="336">
        <v>4</v>
      </c>
      <c r="F1849" s="338"/>
      <c r="G1849" s="338"/>
      <c r="H1849" s="339"/>
      <c r="I1849" s="339" t="s">
        <v>756</v>
      </c>
      <c r="J1849" s="347"/>
      <c r="K1849" s="347">
        <v>15281</v>
      </c>
      <c r="L1849" s="347">
        <v>15281</v>
      </c>
      <c r="M1849" s="155">
        <f>L1849/K1849*100</f>
        <v>100</v>
      </c>
    </row>
    <row r="1850" spans="1:13" ht="13.5" customHeight="1">
      <c r="A1850" s="335"/>
      <c r="B1850" s="335"/>
      <c r="C1850" s="335"/>
      <c r="D1850" s="336"/>
      <c r="E1850" s="336"/>
      <c r="F1850" s="338"/>
      <c r="G1850" s="338"/>
      <c r="H1850" s="339"/>
      <c r="I1850" s="339"/>
      <c r="J1850" s="344"/>
      <c r="K1850" s="344"/>
      <c r="L1850" s="344"/>
      <c r="M1850" s="345"/>
    </row>
    <row r="1851" spans="1:13" ht="13.5" customHeight="1">
      <c r="A1851" s="335"/>
      <c r="B1851" s="335"/>
      <c r="C1851" s="335"/>
      <c r="D1851" s="336"/>
      <c r="E1851" s="336"/>
      <c r="F1851" s="365"/>
      <c r="G1851" s="366"/>
      <c r="H1851" s="367"/>
      <c r="I1851" s="353" t="s">
        <v>76</v>
      </c>
      <c r="J1851" s="346">
        <f>SUM(J1846:J1850)</f>
        <v>0</v>
      </c>
      <c r="K1851" s="346">
        <f>SUM(K1846:K1850)</f>
        <v>15281</v>
      </c>
      <c r="L1851" s="346">
        <f>SUM(L1846:L1850)</f>
        <v>15281</v>
      </c>
      <c r="M1851" s="165">
        <f>L1851/K1851*100</f>
        <v>100</v>
      </c>
    </row>
    <row r="1852" spans="1:13" ht="13.5" customHeight="1">
      <c r="A1852" s="335"/>
      <c r="B1852" s="335"/>
      <c r="C1852" s="335"/>
      <c r="D1852" s="336"/>
      <c r="E1852" s="336"/>
      <c r="F1852" s="338"/>
      <c r="G1852" s="338"/>
      <c r="H1852" s="339"/>
      <c r="I1852" s="338"/>
      <c r="J1852" s="344"/>
      <c r="K1852" s="344"/>
      <c r="L1852" s="344"/>
      <c r="M1852" s="345"/>
    </row>
    <row r="1853" spans="1:13" ht="13.5" customHeight="1">
      <c r="A1853" s="335">
        <v>63</v>
      </c>
      <c r="B1853" s="335"/>
      <c r="C1853" s="335">
        <v>1</v>
      </c>
      <c r="D1853" s="336"/>
      <c r="E1853" s="336"/>
      <c r="F1853" s="338" t="s">
        <v>964</v>
      </c>
      <c r="G1853" s="338"/>
      <c r="H1853" s="339"/>
      <c r="I1853" s="339"/>
      <c r="J1853" s="344"/>
      <c r="K1853" s="344"/>
      <c r="L1853" s="344"/>
      <c r="M1853" s="345"/>
    </row>
    <row r="1854" spans="1:13" ht="13.5" customHeight="1">
      <c r="A1854" s="335"/>
      <c r="B1854" s="335"/>
      <c r="C1854" s="335"/>
      <c r="D1854" s="336">
        <v>1</v>
      </c>
      <c r="E1854" s="336"/>
      <c r="F1854" s="338"/>
      <c r="G1854" s="338"/>
      <c r="H1854" s="339" t="s">
        <v>755</v>
      </c>
      <c r="I1854" s="364"/>
      <c r="J1854" s="347"/>
      <c r="K1854" s="347"/>
      <c r="L1854" s="347"/>
      <c r="M1854" s="293"/>
    </row>
    <row r="1855" spans="1:13" ht="13.5" customHeight="1">
      <c r="A1855" s="335"/>
      <c r="B1855" s="335"/>
      <c r="C1855" s="335"/>
      <c r="D1855" s="336"/>
      <c r="E1855" s="336">
        <v>3</v>
      </c>
      <c r="F1855" s="338"/>
      <c r="G1855" s="338"/>
      <c r="H1855" s="339"/>
      <c r="I1855" s="339" t="s">
        <v>1451</v>
      </c>
      <c r="J1855" s="347"/>
      <c r="K1855" s="347">
        <v>2000</v>
      </c>
      <c r="L1855" s="347">
        <v>2000</v>
      </c>
      <c r="M1855" s="155">
        <f>L1855/K1855*100</f>
        <v>100</v>
      </c>
    </row>
    <row r="1856" spans="1:13" ht="13.5" customHeight="1">
      <c r="A1856" s="335"/>
      <c r="B1856" s="335"/>
      <c r="C1856" s="335"/>
      <c r="D1856" s="336"/>
      <c r="E1856" s="336"/>
      <c r="F1856" s="338"/>
      <c r="G1856" s="338"/>
      <c r="H1856" s="339"/>
      <c r="I1856" s="339"/>
      <c r="J1856" s="344"/>
      <c r="K1856" s="344"/>
      <c r="L1856" s="344"/>
      <c r="M1856" s="345"/>
    </row>
    <row r="1857" spans="1:13" ht="13.5" customHeight="1">
      <c r="A1857" s="335"/>
      <c r="B1857" s="335"/>
      <c r="C1857" s="335"/>
      <c r="D1857" s="336"/>
      <c r="E1857" s="336"/>
      <c r="F1857" s="365"/>
      <c r="G1857" s="366"/>
      <c r="H1857" s="367"/>
      <c r="I1857" s="353" t="s">
        <v>76</v>
      </c>
      <c r="J1857" s="346">
        <f>SUM(J1852:J1856)</f>
        <v>0</v>
      </c>
      <c r="K1857" s="346">
        <f>SUM(K1852:K1856)</f>
        <v>2000</v>
      </c>
      <c r="L1857" s="346">
        <f>SUM(L1852:L1856)</f>
        <v>2000</v>
      </c>
      <c r="M1857" s="165">
        <f>L1857/K1857*100</f>
        <v>100</v>
      </c>
    </row>
    <row r="1858" spans="1:13" ht="13.5" customHeight="1">
      <c r="A1858" s="335"/>
      <c r="B1858" s="335"/>
      <c r="C1858" s="335"/>
      <c r="D1858" s="336"/>
      <c r="E1858" s="336"/>
      <c r="F1858" s="338"/>
      <c r="G1858" s="338"/>
      <c r="H1858" s="339"/>
      <c r="I1858" s="338"/>
      <c r="J1858" s="344"/>
      <c r="K1858" s="344"/>
      <c r="L1858" s="344"/>
      <c r="M1858" s="345"/>
    </row>
    <row r="1859" spans="1:13" ht="13.5" customHeight="1">
      <c r="A1859" s="335">
        <v>64</v>
      </c>
      <c r="B1859" s="335"/>
      <c r="C1859" s="335">
        <v>1</v>
      </c>
      <c r="D1859" s="336"/>
      <c r="E1859" s="336"/>
      <c r="F1859" s="338" t="s">
        <v>121</v>
      </c>
      <c r="G1859" s="338"/>
      <c r="H1859" s="339"/>
      <c r="I1859" s="339"/>
      <c r="J1859" s="344"/>
      <c r="K1859" s="344"/>
      <c r="L1859" s="344"/>
      <c r="M1859" s="345"/>
    </row>
    <row r="1860" spans="1:13" ht="13.5" customHeight="1">
      <c r="A1860" s="335"/>
      <c r="B1860" s="335"/>
      <c r="C1860" s="335"/>
      <c r="D1860" s="336">
        <v>1</v>
      </c>
      <c r="E1860" s="336"/>
      <c r="F1860" s="338"/>
      <c r="G1860" s="338"/>
      <c r="H1860" s="339" t="s">
        <v>755</v>
      </c>
      <c r="I1860" s="364"/>
      <c r="J1860" s="347"/>
      <c r="K1860" s="347"/>
      <c r="L1860" s="347"/>
      <c r="M1860" s="293"/>
    </row>
    <row r="1861" spans="1:13" ht="13.5" customHeight="1">
      <c r="A1861" s="335"/>
      <c r="B1861" s="335"/>
      <c r="C1861" s="335"/>
      <c r="D1861" s="336"/>
      <c r="E1861" s="336">
        <v>5</v>
      </c>
      <c r="F1861" s="338"/>
      <c r="G1861" s="338"/>
      <c r="H1861" s="339"/>
      <c r="I1861" s="339" t="s">
        <v>1452</v>
      </c>
      <c r="J1861" s="347"/>
      <c r="K1861" s="347">
        <v>121</v>
      </c>
      <c r="L1861" s="347">
        <v>121</v>
      </c>
      <c r="M1861" s="155">
        <f>L1861/K1861*100</f>
        <v>100</v>
      </c>
    </row>
    <row r="1862" spans="1:13" ht="7.5" customHeight="1">
      <c r="A1862" s="335"/>
      <c r="B1862" s="335"/>
      <c r="C1862" s="335"/>
      <c r="D1862" s="336"/>
      <c r="E1862" s="336"/>
      <c r="F1862" s="338"/>
      <c r="G1862" s="338"/>
      <c r="H1862" s="339"/>
      <c r="I1862" s="339"/>
      <c r="J1862" s="344"/>
      <c r="K1862" s="344"/>
      <c r="L1862" s="344"/>
      <c r="M1862" s="345"/>
    </row>
    <row r="1863" spans="1:13" ht="13.5" customHeight="1">
      <c r="A1863" s="335"/>
      <c r="B1863" s="335"/>
      <c r="C1863" s="335"/>
      <c r="D1863" s="336"/>
      <c r="E1863" s="336"/>
      <c r="F1863" s="365"/>
      <c r="G1863" s="366"/>
      <c r="H1863" s="367"/>
      <c r="I1863" s="353" t="s">
        <v>76</v>
      </c>
      <c r="J1863" s="346">
        <f>SUM(J1858:J1862)</f>
        <v>0</v>
      </c>
      <c r="K1863" s="346">
        <f>SUM(K1858:K1862)</f>
        <v>121</v>
      </c>
      <c r="L1863" s="346">
        <f>SUM(L1858:L1862)</f>
        <v>121</v>
      </c>
      <c r="M1863" s="165">
        <f>L1863/K1863*100</f>
        <v>100</v>
      </c>
    </row>
    <row r="1864" spans="1:13" ht="13.5" customHeight="1">
      <c r="A1864" s="335"/>
      <c r="B1864" s="335"/>
      <c r="C1864" s="335"/>
      <c r="D1864" s="336"/>
      <c r="E1864" s="336"/>
      <c r="F1864" s="338"/>
      <c r="G1864" s="338"/>
      <c r="H1864" s="339"/>
      <c r="I1864" s="338"/>
      <c r="J1864" s="344"/>
      <c r="K1864" s="344"/>
      <c r="L1864" s="344"/>
      <c r="M1864" s="345"/>
    </row>
    <row r="1865" spans="1:13" ht="13.5" customHeight="1">
      <c r="A1865" s="335">
        <v>65</v>
      </c>
      <c r="B1865" s="335"/>
      <c r="C1865" s="335">
        <v>1</v>
      </c>
      <c r="D1865" s="336"/>
      <c r="E1865" s="336"/>
      <c r="F1865" s="338" t="s">
        <v>965</v>
      </c>
      <c r="G1865" s="338"/>
      <c r="H1865" s="339"/>
      <c r="I1865" s="339"/>
      <c r="J1865" s="344"/>
      <c r="K1865" s="344"/>
      <c r="L1865" s="344"/>
      <c r="M1865" s="345"/>
    </row>
    <row r="1866" spans="1:13" ht="13.5" customHeight="1">
      <c r="A1866" s="335"/>
      <c r="B1866" s="335"/>
      <c r="C1866" s="335"/>
      <c r="D1866" s="336">
        <v>1</v>
      </c>
      <c r="E1866" s="336"/>
      <c r="F1866" s="338"/>
      <c r="G1866" s="338"/>
      <c r="H1866" s="339" t="s">
        <v>755</v>
      </c>
      <c r="I1866" s="364"/>
      <c r="J1866" s="347"/>
      <c r="K1866" s="347"/>
      <c r="L1866" s="347"/>
      <c r="M1866" s="293"/>
    </row>
    <row r="1867" spans="1:13" ht="13.5" customHeight="1">
      <c r="A1867" s="335"/>
      <c r="B1867" s="335"/>
      <c r="C1867" s="335"/>
      <c r="D1867" s="336"/>
      <c r="E1867" s="336">
        <v>3</v>
      </c>
      <c r="F1867" s="338"/>
      <c r="G1867" s="338"/>
      <c r="H1867" s="339"/>
      <c r="I1867" s="339" t="s">
        <v>1451</v>
      </c>
      <c r="J1867" s="347"/>
      <c r="K1867" s="347">
        <v>1000</v>
      </c>
      <c r="L1867" s="347"/>
      <c r="M1867" s="155"/>
    </row>
    <row r="1868" spans="1:13" ht="4.5" customHeight="1">
      <c r="A1868" s="335"/>
      <c r="B1868" s="335"/>
      <c r="C1868" s="335"/>
      <c r="D1868" s="336"/>
      <c r="E1868" s="336"/>
      <c r="F1868" s="338"/>
      <c r="G1868" s="338"/>
      <c r="H1868" s="339"/>
      <c r="I1868" s="339"/>
      <c r="J1868" s="344"/>
      <c r="K1868" s="344"/>
      <c r="L1868" s="344"/>
      <c r="M1868" s="345"/>
    </row>
    <row r="1869" spans="1:13" ht="13.5" customHeight="1">
      <c r="A1869" s="335"/>
      <c r="B1869" s="335"/>
      <c r="C1869" s="335"/>
      <c r="D1869" s="336"/>
      <c r="E1869" s="336"/>
      <c r="F1869" s="365"/>
      <c r="G1869" s="366"/>
      <c r="H1869" s="367"/>
      <c r="I1869" s="353" t="s">
        <v>76</v>
      </c>
      <c r="J1869" s="346">
        <f>SUM(J1864:J1868)</f>
        <v>0</v>
      </c>
      <c r="K1869" s="346">
        <f>SUM(K1864:K1868)</f>
        <v>1000</v>
      </c>
      <c r="L1869" s="346">
        <f>SUM(L1864:L1868)</f>
        <v>0</v>
      </c>
      <c r="M1869" s="165"/>
    </row>
    <row r="1870" spans="1:13" ht="6" customHeight="1">
      <c r="A1870" s="335"/>
      <c r="B1870" s="335"/>
      <c r="C1870" s="335"/>
      <c r="D1870" s="336"/>
      <c r="E1870" s="336"/>
      <c r="F1870" s="338"/>
      <c r="G1870" s="338"/>
      <c r="H1870" s="339"/>
      <c r="I1870" s="338"/>
      <c r="J1870" s="344"/>
      <c r="K1870" s="344"/>
      <c r="L1870" s="344"/>
      <c r="M1870" s="345"/>
    </row>
    <row r="1871" spans="1:13" ht="15" customHeight="1">
      <c r="A1871" s="355"/>
      <c r="B1871" s="356"/>
      <c r="C1871" s="356"/>
      <c r="D1871" s="373"/>
      <c r="E1871" s="373"/>
      <c r="F1871" s="691" t="s">
        <v>966</v>
      </c>
      <c r="G1871" s="691"/>
      <c r="H1871" s="691"/>
      <c r="I1871" s="692"/>
      <c r="J1871" s="374">
        <f>SUM(J1704:J1870)/2+SUM(J1662:J1700)/2+SUM(J1607:J1658)/2+SUM(J1509:J1597)/2+SUM(J1455:J1505)/2+SUM(J1386:J1451)/2+SUM(J1282:J1376)/2+SUM(J1229:J1278)/2+SUM(J1114:J1219)/2+SUM(J981:J1079)/2+SUM(J936:J977)/2+J933</f>
        <v>1981187</v>
      </c>
      <c r="K1871" s="374">
        <f>SUM(K1704:K1870)/2+SUM(K1662:K1700)/2+SUM(K1607:K1658)/2+SUM(K1509:K1603)/2+SUM(K1455:K1505)/2+SUM(K1386:K1451)/2+SUM(K1282:K1382)/2+SUM(K1229:K1278)/2+SUM(K1114:K1225)/2+SUM(K981:K1110)/2+SUM(K935:K977)/2+K933</f>
        <v>2488290</v>
      </c>
      <c r="L1871" s="374">
        <f>SUM(L1704:L1870)/2+SUM(L1662:L1700)/2+SUM(L1607:L1658)/2+SUM(L1509:L1603)/2+SUM(L1455:L1505)/2+SUM(L1386:L1451)/2+SUM(L1282:L1382)/2+SUM(L1229:L1278)/2+SUM(L1114:L1225)/2+SUM(L981:L1110)/2+SUM(L935:L977)/2+L933</f>
        <v>2326433</v>
      </c>
      <c r="M1871" s="375">
        <f>L1871/K1871*100</f>
        <v>93.49525175924029</v>
      </c>
    </row>
    <row r="1872" spans="1:13" ht="14.25" customHeight="1">
      <c r="A1872" s="325"/>
      <c r="B1872" s="325"/>
      <c r="C1872" s="325"/>
      <c r="D1872" s="326"/>
      <c r="E1872" s="326"/>
      <c r="F1872" s="333"/>
      <c r="G1872" s="333"/>
      <c r="H1872" s="334"/>
      <c r="I1872" s="333"/>
      <c r="J1872" s="376"/>
      <c r="K1872" s="376"/>
      <c r="L1872" s="376"/>
      <c r="M1872" s="377"/>
    </row>
    <row r="1873" spans="1:13" ht="14.25" customHeight="1">
      <c r="A1873" s="335">
        <v>71</v>
      </c>
      <c r="B1873" s="335"/>
      <c r="C1873" s="335">
        <v>1</v>
      </c>
      <c r="D1873" s="336"/>
      <c r="E1873" s="336"/>
      <c r="F1873" s="338" t="s">
        <v>967</v>
      </c>
      <c r="G1873" s="338"/>
      <c r="H1873" s="339"/>
      <c r="I1873" s="338"/>
      <c r="J1873" s="344"/>
      <c r="K1873" s="344"/>
      <c r="L1873" s="344"/>
      <c r="M1873" s="345"/>
    </row>
    <row r="1874" spans="1:13" ht="14.25" customHeight="1">
      <c r="A1874" s="335"/>
      <c r="B1874" s="335"/>
      <c r="C1874" s="335"/>
      <c r="D1874" s="336">
        <v>1</v>
      </c>
      <c r="E1874" s="336"/>
      <c r="F1874" s="338"/>
      <c r="G1874" s="338"/>
      <c r="H1874" s="339" t="s">
        <v>755</v>
      </c>
      <c r="I1874" s="364"/>
      <c r="J1874" s="344"/>
      <c r="K1874" s="344"/>
      <c r="L1874" s="347"/>
      <c r="M1874" s="293"/>
    </row>
    <row r="1875" spans="1:13" ht="14.25" customHeight="1">
      <c r="A1875" s="335"/>
      <c r="B1875" s="335"/>
      <c r="C1875" s="335"/>
      <c r="D1875" s="336"/>
      <c r="E1875" s="336">
        <v>3</v>
      </c>
      <c r="F1875" s="338"/>
      <c r="G1875" s="338"/>
      <c r="H1875" s="339"/>
      <c r="I1875" s="339" t="s">
        <v>1451</v>
      </c>
      <c r="J1875" s="344"/>
      <c r="K1875" s="347">
        <v>2025</v>
      </c>
      <c r="L1875" s="347">
        <v>1642</v>
      </c>
      <c r="M1875" s="155">
        <f>L1875/K1875*100</f>
        <v>81.08641975308643</v>
      </c>
    </row>
    <row r="1876" spans="1:13" ht="14.25" customHeight="1">
      <c r="A1876" s="335"/>
      <c r="B1876" s="335"/>
      <c r="C1876" s="335"/>
      <c r="D1876" s="336">
        <v>2</v>
      </c>
      <c r="E1876" s="336"/>
      <c r="F1876" s="338"/>
      <c r="G1876" s="338"/>
      <c r="H1876" s="339" t="s">
        <v>757</v>
      </c>
      <c r="I1876" s="339"/>
      <c r="J1876" s="344"/>
      <c r="K1876" s="344"/>
      <c r="L1876" s="347"/>
      <c r="M1876" s="155"/>
    </row>
    <row r="1877" spans="1:13" ht="14.25" customHeight="1">
      <c r="A1877" s="335"/>
      <c r="B1877" s="335"/>
      <c r="C1877" s="335"/>
      <c r="D1877" s="336"/>
      <c r="E1877" s="336">
        <v>2</v>
      </c>
      <c r="F1877" s="338"/>
      <c r="G1877" s="338"/>
      <c r="H1877" s="339"/>
      <c r="I1877" s="339" t="s">
        <v>758</v>
      </c>
      <c r="J1877" s="347">
        <v>20000</v>
      </c>
      <c r="K1877" s="347">
        <v>24168</v>
      </c>
      <c r="L1877" s="347">
        <v>21359</v>
      </c>
      <c r="M1877" s="155">
        <f>L1877/K1877*100</f>
        <v>88.37719298245614</v>
      </c>
    </row>
    <row r="1878" spans="1:13" ht="14.25" customHeight="1">
      <c r="A1878" s="335"/>
      <c r="B1878" s="335"/>
      <c r="C1878" s="335"/>
      <c r="D1878" s="336"/>
      <c r="E1878" s="336"/>
      <c r="F1878" s="338"/>
      <c r="G1878" s="338"/>
      <c r="H1878" s="339"/>
      <c r="I1878" s="339"/>
      <c r="J1878" s="347"/>
      <c r="K1878" s="347"/>
      <c r="L1878" s="347"/>
      <c r="M1878" s="293"/>
    </row>
    <row r="1879" spans="1:13" ht="14.25" customHeight="1">
      <c r="A1879" s="335"/>
      <c r="B1879" s="335"/>
      <c r="C1879" s="335"/>
      <c r="D1879" s="336"/>
      <c r="E1879" s="336"/>
      <c r="F1879" s="353"/>
      <c r="G1879" s="353"/>
      <c r="H1879" s="354"/>
      <c r="I1879" s="353" t="s">
        <v>76</v>
      </c>
      <c r="J1879" s="346">
        <f>SUM(J1872:J1878)</f>
        <v>20000</v>
      </c>
      <c r="K1879" s="346">
        <f>SUM(K1872:K1878)</f>
        <v>26193</v>
      </c>
      <c r="L1879" s="346">
        <f>SUM(L1872:L1878)</f>
        <v>23001</v>
      </c>
      <c r="M1879" s="165">
        <f>L1879/K1879*100</f>
        <v>87.81353796815942</v>
      </c>
    </row>
    <row r="1880" spans="1:13" ht="14.25" customHeight="1">
      <c r="A1880" s="335"/>
      <c r="B1880" s="335"/>
      <c r="C1880" s="335"/>
      <c r="D1880" s="336"/>
      <c r="E1880" s="336"/>
      <c r="F1880" s="338"/>
      <c r="G1880" s="338"/>
      <c r="H1880" s="339"/>
      <c r="I1880" s="338"/>
      <c r="J1880" s="344"/>
      <c r="K1880" s="344"/>
      <c r="L1880" s="344"/>
      <c r="M1880" s="345"/>
    </row>
    <row r="1881" spans="1:13" ht="14.25" customHeight="1">
      <c r="A1881" s="335">
        <v>72</v>
      </c>
      <c r="B1881" s="335"/>
      <c r="C1881" s="335">
        <v>1</v>
      </c>
      <c r="D1881" s="336"/>
      <c r="E1881" s="336"/>
      <c r="F1881" s="338" t="s">
        <v>968</v>
      </c>
      <c r="G1881" s="338"/>
      <c r="H1881" s="339"/>
      <c r="I1881" s="338"/>
      <c r="J1881" s="344"/>
      <c r="K1881" s="344"/>
      <c r="L1881" s="344"/>
      <c r="M1881" s="345"/>
    </row>
    <row r="1882" spans="1:13" ht="14.25" customHeight="1">
      <c r="A1882" s="335"/>
      <c r="B1882" s="335"/>
      <c r="C1882" s="335"/>
      <c r="D1882" s="336">
        <v>2</v>
      </c>
      <c r="E1882" s="336"/>
      <c r="F1882" s="338"/>
      <c r="G1882" s="338"/>
      <c r="H1882" s="339" t="s">
        <v>757</v>
      </c>
      <c r="I1882" s="339"/>
      <c r="J1882" s="344"/>
      <c r="K1882" s="344"/>
      <c r="L1882" s="344"/>
      <c r="M1882" s="345"/>
    </row>
    <row r="1883" spans="1:13" ht="14.25" customHeight="1">
      <c r="A1883" s="335"/>
      <c r="B1883" s="335"/>
      <c r="C1883" s="335"/>
      <c r="D1883" s="336"/>
      <c r="E1883" s="336">
        <v>2</v>
      </c>
      <c r="F1883" s="338"/>
      <c r="G1883" s="338"/>
      <c r="H1883" s="339"/>
      <c r="I1883" s="339" t="s">
        <v>758</v>
      </c>
      <c r="J1883" s="340">
        <v>20000</v>
      </c>
      <c r="K1883" s="340">
        <v>11704</v>
      </c>
      <c r="L1883" s="340">
        <v>4296</v>
      </c>
      <c r="M1883" s="155">
        <f>L1883/K1883*100</f>
        <v>36.7053998632946</v>
      </c>
    </row>
    <row r="1884" spans="1:13" ht="14.25" customHeight="1">
      <c r="A1884" s="335"/>
      <c r="B1884" s="335"/>
      <c r="C1884" s="335"/>
      <c r="D1884" s="336"/>
      <c r="E1884" s="336"/>
      <c r="F1884" s="338"/>
      <c r="G1884" s="338"/>
      <c r="H1884" s="339"/>
      <c r="I1884" s="339"/>
      <c r="J1884" s="344"/>
      <c r="K1884" s="344"/>
      <c r="L1884" s="344"/>
      <c r="M1884" s="293"/>
    </row>
    <row r="1885" spans="1:13" ht="14.25" customHeight="1">
      <c r="A1885" s="335"/>
      <c r="B1885" s="335"/>
      <c r="C1885" s="335"/>
      <c r="D1885" s="336"/>
      <c r="E1885" s="336"/>
      <c r="F1885" s="353"/>
      <c r="G1885" s="353"/>
      <c r="H1885" s="354"/>
      <c r="I1885" s="353" t="s">
        <v>76</v>
      </c>
      <c r="J1885" s="346">
        <f>SUM(J1880:J1884)</f>
        <v>20000</v>
      </c>
      <c r="K1885" s="346">
        <f>SUM(K1880:K1884)</f>
        <v>11704</v>
      </c>
      <c r="L1885" s="346">
        <f>SUM(L1880:L1884)</f>
        <v>4296</v>
      </c>
      <c r="M1885" s="165">
        <f>L1885/K1885*100</f>
        <v>36.7053998632946</v>
      </c>
    </row>
    <row r="1886" spans="1:13" ht="14.25" customHeight="1">
      <c r="A1886" s="335"/>
      <c r="B1886" s="335"/>
      <c r="C1886" s="335"/>
      <c r="D1886" s="336"/>
      <c r="E1886" s="336"/>
      <c r="F1886" s="338"/>
      <c r="G1886" s="338"/>
      <c r="H1886" s="339"/>
      <c r="I1886" s="338"/>
      <c r="J1886" s="344"/>
      <c r="K1886" s="344"/>
      <c r="L1886" s="344"/>
      <c r="M1886" s="345"/>
    </row>
    <row r="1887" spans="1:13" ht="14.25" customHeight="1">
      <c r="A1887" s="335">
        <v>73</v>
      </c>
      <c r="B1887" s="335"/>
      <c r="C1887" s="335">
        <v>1</v>
      </c>
      <c r="D1887" s="336"/>
      <c r="E1887" s="336"/>
      <c r="F1887" s="338" t="s">
        <v>969</v>
      </c>
      <c r="G1887" s="338"/>
      <c r="H1887" s="339"/>
      <c r="I1887" s="338"/>
      <c r="J1887" s="344"/>
      <c r="K1887" s="344"/>
      <c r="L1887" s="344"/>
      <c r="M1887" s="345"/>
    </row>
    <row r="1888" spans="1:13" ht="14.25" customHeight="1">
      <c r="A1888" s="335"/>
      <c r="B1888" s="335"/>
      <c r="C1888" s="335"/>
      <c r="D1888" s="336">
        <v>1</v>
      </c>
      <c r="E1888" s="336"/>
      <c r="F1888" s="338"/>
      <c r="G1888" s="338"/>
      <c r="H1888" s="339" t="s">
        <v>755</v>
      </c>
      <c r="I1888" s="338"/>
      <c r="J1888" s="344"/>
      <c r="K1888" s="344"/>
      <c r="L1888" s="344"/>
      <c r="M1888" s="345"/>
    </row>
    <row r="1889" spans="1:13" ht="14.25" customHeight="1">
      <c r="A1889" s="335"/>
      <c r="B1889" s="335"/>
      <c r="C1889" s="335"/>
      <c r="D1889" s="336"/>
      <c r="E1889" s="336">
        <v>2</v>
      </c>
      <c r="F1889" s="338"/>
      <c r="G1889" s="338"/>
      <c r="H1889" s="339"/>
      <c r="I1889" s="339" t="s">
        <v>1450</v>
      </c>
      <c r="J1889" s="344"/>
      <c r="K1889" s="340">
        <v>12</v>
      </c>
      <c r="L1889" s="340">
        <v>12</v>
      </c>
      <c r="M1889" s="155">
        <f>L1889/K1889*100</f>
        <v>100</v>
      </c>
    </row>
    <row r="1890" spans="1:13" ht="14.25" customHeight="1">
      <c r="A1890" s="335"/>
      <c r="B1890" s="335"/>
      <c r="C1890" s="335"/>
      <c r="D1890" s="336"/>
      <c r="E1890" s="336">
        <v>3</v>
      </c>
      <c r="F1890" s="338"/>
      <c r="G1890" s="338"/>
      <c r="H1890" s="339"/>
      <c r="I1890" s="339" t="s">
        <v>1451</v>
      </c>
      <c r="J1890" s="344"/>
      <c r="K1890" s="340">
        <v>44</v>
      </c>
      <c r="L1890" s="340">
        <v>44</v>
      </c>
      <c r="M1890" s="155">
        <f>L1890/K1890*100</f>
        <v>100</v>
      </c>
    </row>
    <row r="1891" spans="1:13" ht="14.25" customHeight="1">
      <c r="A1891" s="335"/>
      <c r="B1891" s="335"/>
      <c r="C1891" s="335"/>
      <c r="D1891" s="336">
        <v>2</v>
      </c>
      <c r="E1891" s="336"/>
      <c r="F1891" s="338"/>
      <c r="G1891" s="338"/>
      <c r="H1891" s="339" t="s">
        <v>757</v>
      </c>
      <c r="I1891" s="339"/>
      <c r="J1891" s="344"/>
      <c r="K1891" s="344"/>
      <c r="L1891" s="344"/>
      <c r="M1891" s="155"/>
    </row>
    <row r="1892" spans="1:13" ht="14.25" customHeight="1">
      <c r="A1892" s="335"/>
      <c r="B1892" s="335"/>
      <c r="C1892" s="335"/>
      <c r="D1892" s="336"/>
      <c r="E1892" s="336">
        <v>2</v>
      </c>
      <c r="F1892" s="338"/>
      <c r="G1892" s="338"/>
      <c r="H1892" s="339"/>
      <c r="I1892" s="339" t="s">
        <v>758</v>
      </c>
      <c r="J1892" s="340">
        <v>3000</v>
      </c>
      <c r="K1892" s="340">
        <v>7188</v>
      </c>
      <c r="L1892" s="340">
        <v>4579</v>
      </c>
      <c r="M1892" s="155">
        <f>L1892/K1892*100</f>
        <v>63.70339454646633</v>
      </c>
    </row>
    <row r="1893" spans="1:13" ht="14.25" customHeight="1">
      <c r="A1893" s="335"/>
      <c r="B1893" s="335"/>
      <c r="C1893" s="335"/>
      <c r="D1893" s="336"/>
      <c r="E1893" s="336"/>
      <c r="F1893" s="338"/>
      <c r="G1893" s="338"/>
      <c r="H1893" s="339"/>
      <c r="I1893" s="339"/>
      <c r="J1893" s="344"/>
      <c r="K1893" s="344"/>
      <c r="L1893" s="344"/>
      <c r="M1893" s="293"/>
    </row>
    <row r="1894" spans="1:13" ht="14.25" customHeight="1">
      <c r="A1894" s="335"/>
      <c r="B1894" s="335"/>
      <c r="C1894" s="335"/>
      <c r="D1894" s="336"/>
      <c r="E1894" s="336"/>
      <c r="F1894" s="353"/>
      <c r="G1894" s="353"/>
      <c r="H1894" s="354"/>
      <c r="I1894" s="353" t="s">
        <v>76</v>
      </c>
      <c r="J1894" s="346">
        <f>SUM(J1886:J1893)</f>
        <v>3000</v>
      </c>
      <c r="K1894" s="346">
        <f>SUM(K1886:K1893)</f>
        <v>7244</v>
      </c>
      <c r="L1894" s="346">
        <f>SUM(L1886:L1893)</f>
        <v>4635</v>
      </c>
      <c r="M1894" s="165">
        <f>L1894/K1894*100</f>
        <v>63.98398674765323</v>
      </c>
    </row>
    <row r="1895" spans="1:13" ht="14.25" customHeight="1">
      <c r="A1895" s="335"/>
      <c r="B1895" s="335"/>
      <c r="C1895" s="335"/>
      <c r="D1895" s="336"/>
      <c r="E1895" s="336"/>
      <c r="F1895" s="338"/>
      <c r="G1895" s="338"/>
      <c r="H1895" s="339"/>
      <c r="I1895" s="338"/>
      <c r="J1895" s="344"/>
      <c r="K1895" s="344"/>
      <c r="L1895" s="344"/>
      <c r="M1895" s="345"/>
    </row>
    <row r="1896" spans="1:13" ht="14.25" customHeight="1">
      <c r="A1896" s="335">
        <v>74</v>
      </c>
      <c r="B1896" s="335"/>
      <c r="C1896" s="335">
        <v>1</v>
      </c>
      <c r="D1896" s="336"/>
      <c r="E1896" s="336"/>
      <c r="F1896" s="338" t="s">
        <v>970</v>
      </c>
      <c r="G1896" s="338"/>
      <c r="H1896" s="339"/>
      <c r="I1896" s="338"/>
      <c r="J1896" s="344"/>
      <c r="K1896" s="344"/>
      <c r="L1896" s="344"/>
      <c r="M1896" s="345"/>
    </row>
    <row r="1897" spans="1:13" ht="14.25" customHeight="1">
      <c r="A1897" s="335"/>
      <c r="B1897" s="335"/>
      <c r="C1897" s="335"/>
      <c r="D1897" s="336">
        <v>2</v>
      </c>
      <c r="E1897" s="336"/>
      <c r="F1897" s="338"/>
      <c r="G1897" s="338"/>
      <c r="H1897" s="339" t="s">
        <v>757</v>
      </c>
      <c r="I1897" s="339"/>
      <c r="J1897" s="344"/>
      <c r="K1897" s="344"/>
      <c r="L1897" s="344"/>
      <c r="M1897" s="345"/>
    </row>
    <row r="1898" spans="1:13" ht="14.25" customHeight="1">
      <c r="A1898" s="335"/>
      <c r="B1898" s="335"/>
      <c r="C1898" s="335"/>
      <c r="D1898" s="336"/>
      <c r="E1898" s="336">
        <v>2</v>
      </c>
      <c r="F1898" s="338"/>
      <c r="G1898" s="338"/>
      <c r="H1898" s="339"/>
      <c r="I1898" s="339" t="s">
        <v>758</v>
      </c>
      <c r="J1898" s="340">
        <v>15000</v>
      </c>
      <c r="K1898" s="340">
        <v>15009</v>
      </c>
      <c r="L1898" s="340">
        <v>9662</v>
      </c>
      <c r="M1898" s="155">
        <f>L1898/K1898*100</f>
        <v>64.3747085082284</v>
      </c>
    </row>
    <row r="1899" spans="1:13" ht="14.25" customHeight="1">
      <c r="A1899" s="335"/>
      <c r="B1899" s="335"/>
      <c r="C1899" s="335"/>
      <c r="D1899" s="336"/>
      <c r="E1899" s="336"/>
      <c r="F1899" s="338"/>
      <c r="G1899" s="338"/>
      <c r="H1899" s="339"/>
      <c r="I1899" s="339"/>
      <c r="J1899" s="344"/>
      <c r="K1899" s="344"/>
      <c r="L1899" s="344"/>
      <c r="M1899" s="293"/>
    </row>
    <row r="1900" spans="1:13" ht="14.25" customHeight="1">
      <c r="A1900" s="335"/>
      <c r="B1900" s="335"/>
      <c r="C1900" s="335"/>
      <c r="D1900" s="336"/>
      <c r="E1900" s="336"/>
      <c r="F1900" s="353"/>
      <c r="G1900" s="353"/>
      <c r="H1900" s="354"/>
      <c r="I1900" s="353" t="s">
        <v>76</v>
      </c>
      <c r="J1900" s="346">
        <f>SUM(J1895:J1899)</f>
        <v>15000</v>
      </c>
      <c r="K1900" s="346">
        <f>SUM(K1895:K1899)</f>
        <v>15009</v>
      </c>
      <c r="L1900" s="346">
        <f>SUM(L1895:L1899)</f>
        <v>9662</v>
      </c>
      <c r="M1900" s="165">
        <f>L1900/K1900*100</f>
        <v>64.3747085082284</v>
      </c>
    </row>
    <row r="1901" spans="1:13" ht="14.25" customHeight="1">
      <c r="A1901" s="335"/>
      <c r="B1901" s="335"/>
      <c r="C1901" s="335"/>
      <c r="D1901" s="336"/>
      <c r="E1901" s="336"/>
      <c r="F1901" s="338"/>
      <c r="G1901" s="338"/>
      <c r="H1901" s="339"/>
      <c r="I1901" s="338"/>
      <c r="J1901" s="344"/>
      <c r="K1901" s="344"/>
      <c r="L1901" s="344"/>
      <c r="M1901" s="345"/>
    </row>
    <row r="1902" spans="1:13" ht="14.25" customHeight="1">
      <c r="A1902" s="335">
        <v>75</v>
      </c>
      <c r="B1902" s="335"/>
      <c r="C1902" s="335">
        <v>2</v>
      </c>
      <c r="D1902" s="336"/>
      <c r="E1902" s="336"/>
      <c r="F1902" s="338" t="s">
        <v>971</v>
      </c>
      <c r="G1902" s="338"/>
      <c r="H1902" s="339"/>
      <c r="I1902" s="338"/>
      <c r="J1902" s="344"/>
      <c r="K1902" s="344"/>
      <c r="L1902" s="344"/>
      <c r="M1902" s="345"/>
    </row>
    <row r="1903" spans="1:13" ht="14.25" customHeight="1">
      <c r="A1903" s="335"/>
      <c r="B1903" s="335"/>
      <c r="C1903" s="335"/>
      <c r="D1903" s="336">
        <v>2</v>
      </c>
      <c r="E1903" s="336"/>
      <c r="F1903" s="338"/>
      <c r="G1903" s="338"/>
      <c r="H1903" s="339" t="s">
        <v>757</v>
      </c>
      <c r="I1903" s="339"/>
      <c r="J1903" s="344"/>
      <c r="K1903" s="344"/>
      <c r="L1903" s="344"/>
      <c r="M1903" s="345"/>
    </row>
    <row r="1904" spans="1:13" ht="14.25" customHeight="1">
      <c r="A1904" s="335"/>
      <c r="B1904" s="335"/>
      <c r="C1904" s="335"/>
      <c r="D1904" s="336"/>
      <c r="E1904" s="336">
        <v>2</v>
      </c>
      <c r="F1904" s="338"/>
      <c r="G1904" s="338"/>
      <c r="H1904" s="339"/>
      <c r="I1904" s="339" t="s">
        <v>758</v>
      </c>
      <c r="J1904" s="340">
        <v>5000</v>
      </c>
      <c r="K1904" s="340">
        <v>3</v>
      </c>
      <c r="L1904" s="340"/>
      <c r="M1904" s="155"/>
    </row>
    <row r="1905" spans="1:13" ht="14.25" customHeight="1">
      <c r="A1905" s="335"/>
      <c r="B1905" s="335"/>
      <c r="C1905" s="335"/>
      <c r="D1905" s="336"/>
      <c r="E1905" s="336"/>
      <c r="F1905" s="338"/>
      <c r="G1905" s="338"/>
      <c r="H1905" s="339"/>
      <c r="I1905" s="339"/>
      <c r="J1905" s="344"/>
      <c r="K1905" s="344"/>
      <c r="L1905" s="344"/>
      <c r="M1905" s="345"/>
    </row>
    <row r="1906" spans="1:13" ht="14.25" customHeight="1">
      <c r="A1906" s="335"/>
      <c r="B1906" s="335"/>
      <c r="C1906" s="335"/>
      <c r="D1906" s="336"/>
      <c r="E1906" s="336"/>
      <c r="F1906" s="353"/>
      <c r="G1906" s="353"/>
      <c r="H1906" s="354"/>
      <c r="I1906" s="353" t="s">
        <v>76</v>
      </c>
      <c r="J1906" s="346">
        <f>SUM(J1901:J1905)</f>
        <v>5000</v>
      </c>
      <c r="K1906" s="346">
        <f>SUM(K1901:K1905)</f>
        <v>3</v>
      </c>
      <c r="L1906" s="346">
        <f>SUM(L1901:L1905)</f>
        <v>0</v>
      </c>
      <c r="M1906" s="165"/>
    </row>
    <row r="1907" spans="1:13" ht="14.25" customHeight="1">
      <c r="A1907" s="335"/>
      <c r="B1907" s="335"/>
      <c r="C1907" s="335"/>
      <c r="D1907" s="336"/>
      <c r="E1907" s="336"/>
      <c r="F1907" s="338"/>
      <c r="G1907" s="338"/>
      <c r="H1907" s="339"/>
      <c r="I1907" s="338"/>
      <c r="J1907" s="344"/>
      <c r="K1907" s="344"/>
      <c r="L1907" s="344"/>
      <c r="M1907" s="345"/>
    </row>
    <row r="1908" spans="1:13" ht="14.25" customHeight="1">
      <c r="A1908" s="335">
        <v>76</v>
      </c>
      <c r="B1908" s="335"/>
      <c r="C1908" s="335">
        <v>1</v>
      </c>
      <c r="D1908" s="336"/>
      <c r="E1908" s="336"/>
      <c r="F1908" s="338" t="s">
        <v>972</v>
      </c>
      <c r="G1908" s="338"/>
      <c r="H1908" s="339"/>
      <c r="I1908" s="338"/>
      <c r="J1908" s="344"/>
      <c r="K1908" s="344"/>
      <c r="L1908" s="344"/>
      <c r="M1908" s="345"/>
    </row>
    <row r="1909" spans="1:13" ht="14.25" customHeight="1">
      <c r="A1909" s="335"/>
      <c r="B1909" s="335"/>
      <c r="C1909" s="335"/>
      <c r="D1909" s="336">
        <v>2</v>
      </c>
      <c r="E1909" s="336"/>
      <c r="F1909" s="338"/>
      <c r="G1909" s="338"/>
      <c r="H1909" s="339" t="s">
        <v>757</v>
      </c>
      <c r="I1909" s="339"/>
      <c r="J1909" s="344"/>
      <c r="K1909" s="344"/>
      <c r="L1909" s="344"/>
      <c r="M1909" s="345"/>
    </row>
    <row r="1910" spans="1:13" ht="14.25" customHeight="1">
      <c r="A1910" s="335"/>
      <c r="B1910" s="335"/>
      <c r="C1910" s="335"/>
      <c r="D1910" s="336"/>
      <c r="E1910" s="336">
        <v>2</v>
      </c>
      <c r="F1910" s="338"/>
      <c r="G1910" s="338"/>
      <c r="H1910" s="339"/>
      <c r="I1910" s="339" t="s">
        <v>758</v>
      </c>
      <c r="J1910" s="340">
        <v>5000</v>
      </c>
      <c r="K1910" s="340">
        <v>151</v>
      </c>
      <c r="L1910" s="340"/>
      <c r="M1910" s="155"/>
    </row>
    <row r="1911" spans="1:13" ht="14.25" customHeight="1">
      <c r="A1911" s="335"/>
      <c r="B1911" s="335"/>
      <c r="C1911" s="335"/>
      <c r="D1911" s="336"/>
      <c r="E1911" s="336"/>
      <c r="F1911" s="338"/>
      <c r="G1911" s="338"/>
      <c r="H1911" s="339"/>
      <c r="I1911" s="339"/>
      <c r="J1911" s="344"/>
      <c r="K1911" s="344"/>
      <c r="L1911" s="344"/>
      <c r="M1911" s="345"/>
    </row>
    <row r="1912" spans="1:13" ht="14.25" customHeight="1">
      <c r="A1912" s="335"/>
      <c r="B1912" s="335"/>
      <c r="C1912" s="335"/>
      <c r="D1912" s="336"/>
      <c r="E1912" s="336"/>
      <c r="F1912" s="353"/>
      <c r="G1912" s="353"/>
      <c r="H1912" s="354"/>
      <c r="I1912" s="353" t="s">
        <v>76</v>
      </c>
      <c r="J1912" s="346">
        <f>SUM(J1907:J1911)</f>
        <v>5000</v>
      </c>
      <c r="K1912" s="346">
        <f>SUM(K1907:K1911)</f>
        <v>151</v>
      </c>
      <c r="L1912" s="346">
        <f>SUM(L1907:L1911)</f>
        <v>0</v>
      </c>
      <c r="M1912" s="165"/>
    </row>
    <row r="1913" spans="1:13" ht="14.25" customHeight="1">
      <c r="A1913" s="335"/>
      <c r="B1913" s="335"/>
      <c r="C1913" s="335"/>
      <c r="D1913" s="336"/>
      <c r="E1913" s="336"/>
      <c r="F1913" s="338"/>
      <c r="G1913" s="338"/>
      <c r="H1913" s="339"/>
      <c r="I1913" s="338"/>
      <c r="J1913" s="344"/>
      <c r="K1913" s="344"/>
      <c r="L1913" s="344"/>
      <c r="M1913" s="345"/>
    </row>
    <row r="1914" spans="1:13" ht="14.25" customHeight="1">
      <c r="A1914" s="335">
        <v>77</v>
      </c>
      <c r="B1914" s="335"/>
      <c r="C1914" s="335">
        <v>1</v>
      </c>
      <c r="D1914" s="336"/>
      <c r="E1914" s="336"/>
      <c r="F1914" s="338" t="s">
        <v>973</v>
      </c>
      <c r="G1914" s="338"/>
      <c r="H1914" s="339"/>
      <c r="I1914" s="338"/>
      <c r="J1914" s="344"/>
      <c r="K1914" s="344"/>
      <c r="L1914" s="344"/>
      <c r="M1914" s="345"/>
    </row>
    <row r="1915" spans="1:13" ht="14.25" customHeight="1">
      <c r="A1915" s="335"/>
      <c r="B1915" s="335"/>
      <c r="C1915" s="335"/>
      <c r="D1915" s="336">
        <v>2</v>
      </c>
      <c r="E1915" s="336"/>
      <c r="F1915" s="338"/>
      <c r="G1915" s="338"/>
      <c r="H1915" s="339" t="s">
        <v>757</v>
      </c>
      <c r="I1915" s="339"/>
      <c r="J1915" s="344"/>
      <c r="K1915" s="344"/>
      <c r="L1915" s="344"/>
      <c r="M1915" s="345"/>
    </row>
    <row r="1916" spans="1:13" ht="14.25" customHeight="1">
      <c r="A1916" s="335"/>
      <c r="B1916" s="335"/>
      <c r="C1916" s="335"/>
      <c r="D1916" s="336"/>
      <c r="E1916" s="336">
        <v>2</v>
      </c>
      <c r="F1916" s="338"/>
      <c r="G1916" s="338"/>
      <c r="H1916" s="339"/>
      <c r="I1916" s="339" t="s">
        <v>758</v>
      </c>
      <c r="J1916" s="340">
        <v>10000</v>
      </c>
      <c r="K1916" s="340">
        <v>1606</v>
      </c>
      <c r="L1916" s="340">
        <v>113</v>
      </c>
      <c r="M1916" s="155">
        <f>L1916/K1916*100</f>
        <v>7.036114570361146</v>
      </c>
    </row>
    <row r="1917" spans="1:13" ht="14.25" customHeight="1">
      <c r="A1917" s="335"/>
      <c r="B1917" s="335"/>
      <c r="C1917" s="335"/>
      <c r="D1917" s="336"/>
      <c r="E1917" s="336"/>
      <c r="F1917" s="338"/>
      <c r="G1917" s="338"/>
      <c r="H1917" s="339"/>
      <c r="I1917" s="339"/>
      <c r="J1917" s="344"/>
      <c r="K1917" s="344"/>
      <c r="L1917" s="344"/>
      <c r="M1917" s="293"/>
    </row>
    <row r="1918" spans="1:13" ht="14.25" customHeight="1">
      <c r="A1918" s="335"/>
      <c r="B1918" s="335"/>
      <c r="C1918" s="335"/>
      <c r="D1918" s="336"/>
      <c r="E1918" s="336"/>
      <c r="F1918" s="353"/>
      <c r="G1918" s="353"/>
      <c r="H1918" s="354"/>
      <c r="I1918" s="353" t="s">
        <v>76</v>
      </c>
      <c r="J1918" s="346">
        <f>SUM(J1913:J1917)</f>
        <v>10000</v>
      </c>
      <c r="K1918" s="346">
        <f>SUM(K1913:K1917)</f>
        <v>1606</v>
      </c>
      <c r="L1918" s="346">
        <f>SUM(L1913:L1917)</f>
        <v>113</v>
      </c>
      <c r="M1918" s="165">
        <f>L1918/K1918*100</f>
        <v>7.036114570361146</v>
      </c>
    </row>
    <row r="1919" spans="1:13" ht="14.25" customHeight="1">
      <c r="A1919" s="335"/>
      <c r="B1919" s="335"/>
      <c r="C1919" s="335"/>
      <c r="D1919" s="336"/>
      <c r="E1919" s="336"/>
      <c r="F1919" s="338"/>
      <c r="G1919" s="338"/>
      <c r="H1919" s="339"/>
      <c r="I1919" s="338"/>
      <c r="J1919" s="344"/>
      <c r="K1919" s="344"/>
      <c r="L1919" s="344"/>
      <c r="M1919" s="345"/>
    </row>
    <row r="1920" spans="1:13" ht="14.25" customHeight="1">
      <c r="A1920" s="335">
        <v>78</v>
      </c>
      <c r="B1920" s="335"/>
      <c r="C1920" s="335">
        <v>2</v>
      </c>
      <c r="D1920" s="336"/>
      <c r="E1920" s="336"/>
      <c r="F1920" s="338" t="s">
        <v>974</v>
      </c>
      <c r="G1920" s="338"/>
      <c r="H1920" s="339"/>
      <c r="I1920" s="338"/>
      <c r="J1920" s="344"/>
      <c r="K1920" s="344"/>
      <c r="L1920" s="344"/>
      <c r="M1920" s="345"/>
    </row>
    <row r="1921" spans="1:13" ht="14.25" customHeight="1">
      <c r="A1921" s="335"/>
      <c r="B1921" s="335"/>
      <c r="C1921" s="335"/>
      <c r="D1921" s="336">
        <v>2</v>
      </c>
      <c r="E1921" s="336"/>
      <c r="F1921" s="338"/>
      <c r="G1921" s="338"/>
      <c r="H1921" s="339" t="s">
        <v>757</v>
      </c>
      <c r="I1921" s="339"/>
      <c r="J1921" s="344"/>
      <c r="K1921" s="344"/>
      <c r="L1921" s="344"/>
      <c r="M1921" s="345"/>
    </row>
    <row r="1922" spans="1:13" ht="14.25" customHeight="1">
      <c r="A1922" s="335"/>
      <c r="B1922" s="335"/>
      <c r="C1922" s="335"/>
      <c r="D1922" s="336"/>
      <c r="E1922" s="336">
        <v>2</v>
      </c>
      <c r="F1922" s="338"/>
      <c r="G1922" s="338"/>
      <c r="H1922" s="339"/>
      <c r="I1922" s="339" t="s">
        <v>758</v>
      </c>
      <c r="J1922" s="340">
        <v>22000</v>
      </c>
      <c r="K1922" s="340"/>
      <c r="L1922" s="340"/>
      <c r="M1922" s="293"/>
    </row>
    <row r="1923" spans="1:13" ht="14.25" customHeight="1">
      <c r="A1923" s="335"/>
      <c r="B1923" s="335"/>
      <c r="C1923" s="335"/>
      <c r="D1923" s="336"/>
      <c r="E1923" s="336"/>
      <c r="F1923" s="338"/>
      <c r="G1923" s="338"/>
      <c r="H1923" s="339"/>
      <c r="I1923" s="339"/>
      <c r="J1923" s="344"/>
      <c r="K1923" s="344"/>
      <c r="L1923" s="344"/>
      <c r="M1923" s="345"/>
    </row>
    <row r="1924" spans="1:13" ht="14.25" customHeight="1">
      <c r="A1924" s="335"/>
      <c r="B1924" s="335"/>
      <c r="C1924" s="335"/>
      <c r="D1924" s="336"/>
      <c r="E1924" s="336"/>
      <c r="F1924" s="353"/>
      <c r="G1924" s="353"/>
      <c r="H1924" s="354"/>
      <c r="I1924" s="353" t="s">
        <v>76</v>
      </c>
      <c r="J1924" s="346">
        <f>SUM(J1919:J1923)</f>
        <v>22000</v>
      </c>
      <c r="K1924" s="346"/>
      <c r="L1924" s="346"/>
      <c r="M1924" s="378"/>
    </row>
    <row r="1925" spans="1:13" ht="14.25" customHeight="1">
      <c r="A1925" s="335"/>
      <c r="B1925" s="335"/>
      <c r="C1925" s="335"/>
      <c r="D1925" s="336"/>
      <c r="E1925" s="336"/>
      <c r="F1925" s="338"/>
      <c r="G1925" s="338"/>
      <c r="H1925" s="339"/>
      <c r="I1925" s="338"/>
      <c r="J1925" s="344"/>
      <c r="K1925" s="344"/>
      <c r="L1925" s="344"/>
      <c r="M1925" s="345"/>
    </row>
    <row r="1926" spans="1:13" ht="14.25" customHeight="1">
      <c r="A1926" s="335">
        <v>79</v>
      </c>
      <c r="B1926" s="335"/>
      <c r="C1926" s="335">
        <v>1</v>
      </c>
      <c r="D1926" s="336"/>
      <c r="E1926" s="336"/>
      <c r="F1926" s="338" t="s">
        <v>975</v>
      </c>
      <c r="G1926" s="338"/>
      <c r="H1926" s="339"/>
      <c r="I1926" s="338"/>
      <c r="J1926" s="344"/>
      <c r="K1926" s="344"/>
      <c r="L1926" s="344"/>
      <c r="M1926" s="345"/>
    </row>
    <row r="1927" spans="1:13" ht="14.25" customHeight="1">
      <c r="A1927" s="335"/>
      <c r="B1927" s="335"/>
      <c r="C1927" s="335"/>
      <c r="D1927" s="336">
        <v>2</v>
      </c>
      <c r="E1927" s="336"/>
      <c r="F1927" s="338"/>
      <c r="G1927" s="338"/>
      <c r="H1927" s="339" t="s">
        <v>757</v>
      </c>
      <c r="I1927" s="339"/>
      <c r="J1927" s="344"/>
      <c r="K1927" s="344"/>
      <c r="L1927" s="344"/>
      <c r="M1927" s="345"/>
    </row>
    <row r="1928" spans="1:13" ht="14.25" customHeight="1">
      <c r="A1928" s="335"/>
      <c r="B1928" s="335"/>
      <c r="C1928" s="335"/>
      <c r="D1928" s="336"/>
      <c r="E1928" s="336">
        <v>2</v>
      </c>
      <c r="F1928" s="338"/>
      <c r="G1928" s="338"/>
      <c r="H1928" s="339"/>
      <c r="I1928" s="339" t="s">
        <v>758</v>
      </c>
      <c r="J1928" s="340">
        <v>1715</v>
      </c>
      <c r="K1928" s="340">
        <v>6089</v>
      </c>
      <c r="L1928" s="340">
        <v>6087</v>
      </c>
      <c r="M1928" s="155">
        <f>L1928/K1928*100</f>
        <v>99.9671538840532</v>
      </c>
    </row>
    <row r="1929" spans="1:13" ht="14.25" customHeight="1">
      <c r="A1929" s="335"/>
      <c r="B1929" s="335"/>
      <c r="C1929" s="335"/>
      <c r="D1929" s="336"/>
      <c r="E1929" s="336"/>
      <c r="F1929" s="338"/>
      <c r="G1929" s="338"/>
      <c r="H1929" s="339"/>
      <c r="I1929" s="339"/>
      <c r="J1929" s="344"/>
      <c r="K1929" s="344"/>
      <c r="L1929" s="344"/>
      <c r="M1929" s="293"/>
    </row>
    <row r="1930" spans="1:13" ht="14.25" customHeight="1">
      <c r="A1930" s="335"/>
      <c r="B1930" s="335"/>
      <c r="C1930" s="335"/>
      <c r="D1930" s="336"/>
      <c r="E1930" s="336"/>
      <c r="F1930" s="353"/>
      <c r="G1930" s="353"/>
      <c r="H1930" s="354"/>
      <c r="I1930" s="353" t="s">
        <v>76</v>
      </c>
      <c r="J1930" s="346">
        <f>SUM(J1925:J1929)</f>
        <v>1715</v>
      </c>
      <c r="K1930" s="346">
        <f>SUM(K1925:K1929)</f>
        <v>6089</v>
      </c>
      <c r="L1930" s="346">
        <f>SUM(L1925:L1929)</f>
        <v>6087</v>
      </c>
      <c r="M1930" s="165">
        <f>L1930/K1930*100</f>
        <v>99.9671538840532</v>
      </c>
    </row>
    <row r="1931" spans="1:13" ht="13.5" customHeight="1">
      <c r="A1931" s="335"/>
      <c r="B1931" s="335"/>
      <c r="C1931" s="335"/>
      <c r="D1931" s="336"/>
      <c r="E1931" s="336"/>
      <c r="F1931" s="338"/>
      <c r="G1931" s="338"/>
      <c r="H1931" s="339"/>
      <c r="I1931" s="338"/>
      <c r="J1931" s="344"/>
      <c r="K1931" s="344"/>
      <c r="L1931" s="344"/>
      <c r="M1931" s="345"/>
    </row>
    <row r="1932" spans="1:13" ht="13.5" customHeight="1">
      <c r="A1932" s="335">
        <v>80</v>
      </c>
      <c r="B1932" s="335"/>
      <c r="C1932" s="335">
        <v>1</v>
      </c>
      <c r="D1932" s="336"/>
      <c r="E1932" s="336"/>
      <c r="F1932" s="338" t="s">
        <v>976</v>
      </c>
      <c r="G1932" s="338"/>
      <c r="H1932" s="339"/>
      <c r="I1932" s="338"/>
      <c r="J1932" s="344"/>
      <c r="K1932" s="344"/>
      <c r="L1932" s="344"/>
      <c r="M1932" s="345"/>
    </row>
    <row r="1933" spans="1:13" ht="13.5" customHeight="1">
      <c r="A1933" s="335"/>
      <c r="B1933" s="335"/>
      <c r="C1933" s="335"/>
      <c r="D1933" s="336">
        <v>2</v>
      </c>
      <c r="E1933" s="336"/>
      <c r="F1933" s="338"/>
      <c r="G1933" s="338"/>
      <c r="H1933" s="339" t="s">
        <v>757</v>
      </c>
      <c r="I1933" s="339"/>
      <c r="J1933" s="344"/>
      <c r="K1933" s="344"/>
      <c r="L1933" s="344"/>
      <c r="M1933" s="345"/>
    </row>
    <row r="1934" spans="1:13" ht="13.5" customHeight="1">
      <c r="A1934" s="335"/>
      <c r="B1934" s="335"/>
      <c r="C1934" s="335"/>
      <c r="D1934" s="336"/>
      <c r="E1934" s="336">
        <v>2</v>
      </c>
      <c r="F1934" s="338"/>
      <c r="G1934" s="338"/>
      <c r="H1934" s="339"/>
      <c r="I1934" s="339" t="s">
        <v>758</v>
      </c>
      <c r="J1934" s="340"/>
      <c r="K1934" s="340">
        <v>11867</v>
      </c>
      <c r="L1934" s="340">
        <v>9463</v>
      </c>
      <c r="M1934" s="155">
        <f>L1934/K1934*100</f>
        <v>79.74214207466083</v>
      </c>
    </row>
    <row r="1935" spans="1:13" ht="13.5" customHeight="1">
      <c r="A1935" s="335"/>
      <c r="B1935" s="335"/>
      <c r="C1935" s="335"/>
      <c r="D1935" s="336"/>
      <c r="E1935" s="336"/>
      <c r="F1935" s="338"/>
      <c r="G1935" s="338"/>
      <c r="H1935" s="339"/>
      <c r="I1935" s="339"/>
      <c r="J1935" s="344"/>
      <c r="K1935" s="344"/>
      <c r="L1935" s="344"/>
      <c r="M1935" s="345"/>
    </row>
    <row r="1936" spans="1:13" ht="13.5" customHeight="1">
      <c r="A1936" s="335"/>
      <c r="B1936" s="335"/>
      <c r="C1936" s="335"/>
      <c r="D1936" s="336"/>
      <c r="E1936" s="336"/>
      <c r="F1936" s="353"/>
      <c r="G1936" s="353"/>
      <c r="H1936" s="354"/>
      <c r="I1936" s="353" t="s">
        <v>76</v>
      </c>
      <c r="J1936" s="346">
        <f>SUM(J1931:J1935)</f>
        <v>0</v>
      </c>
      <c r="K1936" s="346">
        <f>SUM(K1931:K1935)</f>
        <v>11867</v>
      </c>
      <c r="L1936" s="346">
        <f>SUM(L1931:L1935)</f>
        <v>9463</v>
      </c>
      <c r="M1936" s="165">
        <f>L1936/K1936*100</f>
        <v>79.74214207466083</v>
      </c>
    </row>
    <row r="1937" spans="1:13" ht="13.5" customHeight="1">
      <c r="A1937" s="335"/>
      <c r="B1937" s="335"/>
      <c r="C1937" s="335"/>
      <c r="D1937" s="336"/>
      <c r="E1937" s="336"/>
      <c r="F1937" s="338"/>
      <c r="G1937" s="338"/>
      <c r="H1937" s="339"/>
      <c r="I1937" s="338"/>
      <c r="J1937" s="344"/>
      <c r="K1937" s="344"/>
      <c r="L1937" s="344"/>
      <c r="M1937" s="345"/>
    </row>
    <row r="1938" spans="1:13" ht="13.5" customHeight="1">
      <c r="A1938" s="335">
        <v>81</v>
      </c>
      <c r="B1938" s="335"/>
      <c r="C1938" s="335">
        <v>2</v>
      </c>
      <c r="D1938" s="336"/>
      <c r="E1938" s="336"/>
      <c r="F1938" s="338" t="s">
        <v>977</v>
      </c>
      <c r="G1938" s="338"/>
      <c r="H1938" s="339"/>
      <c r="I1938" s="338"/>
      <c r="J1938" s="344"/>
      <c r="K1938" s="344"/>
      <c r="L1938" s="344"/>
      <c r="M1938" s="345"/>
    </row>
    <row r="1939" spans="1:13" ht="13.5" customHeight="1">
      <c r="A1939" s="335"/>
      <c r="B1939" s="335"/>
      <c r="C1939" s="335"/>
      <c r="D1939" s="336">
        <v>2</v>
      </c>
      <c r="E1939" s="336"/>
      <c r="F1939" s="338"/>
      <c r="G1939" s="338"/>
      <c r="H1939" s="339" t="s">
        <v>757</v>
      </c>
      <c r="I1939" s="339"/>
      <c r="J1939" s="344"/>
      <c r="K1939" s="344"/>
      <c r="L1939" s="344"/>
      <c r="M1939" s="345"/>
    </row>
    <row r="1940" spans="1:13" ht="13.5" customHeight="1">
      <c r="A1940" s="335"/>
      <c r="B1940" s="335"/>
      <c r="C1940" s="335"/>
      <c r="D1940" s="336"/>
      <c r="E1940" s="336">
        <v>2</v>
      </c>
      <c r="F1940" s="338"/>
      <c r="G1940" s="338"/>
      <c r="H1940" s="339"/>
      <c r="I1940" s="339" t="s">
        <v>758</v>
      </c>
      <c r="J1940" s="340"/>
      <c r="K1940" s="340">
        <v>2476</v>
      </c>
      <c r="L1940" s="340">
        <v>2476</v>
      </c>
      <c r="M1940" s="155">
        <f>L1940/K1940*100</f>
        <v>100</v>
      </c>
    </row>
    <row r="1941" spans="1:13" ht="13.5" customHeight="1">
      <c r="A1941" s="335"/>
      <c r="B1941" s="335"/>
      <c r="C1941" s="335"/>
      <c r="D1941" s="336"/>
      <c r="E1941" s="336"/>
      <c r="F1941" s="338"/>
      <c r="G1941" s="338"/>
      <c r="H1941" s="339"/>
      <c r="I1941" s="339"/>
      <c r="J1941" s="344"/>
      <c r="K1941" s="344"/>
      <c r="L1941" s="344"/>
      <c r="M1941" s="345"/>
    </row>
    <row r="1942" spans="1:13" ht="13.5" customHeight="1">
      <c r="A1942" s="335"/>
      <c r="B1942" s="335"/>
      <c r="C1942" s="335"/>
      <c r="D1942" s="336"/>
      <c r="E1942" s="336"/>
      <c r="F1942" s="353"/>
      <c r="G1942" s="353"/>
      <c r="H1942" s="354"/>
      <c r="I1942" s="353" t="s">
        <v>76</v>
      </c>
      <c r="J1942" s="346">
        <f>SUM(J1937:J1941)</f>
        <v>0</v>
      </c>
      <c r="K1942" s="346">
        <f>SUM(K1937:K1941)</f>
        <v>2476</v>
      </c>
      <c r="L1942" s="346">
        <f>SUM(L1937:L1941)</f>
        <v>2476</v>
      </c>
      <c r="M1942" s="165">
        <f>L1942/K1942*100</f>
        <v>100</v>
      </c>
    </row>
    <row r="1943" spans="1:13" ht="14.25" customHeight="1">
      <c r="A1943" s="335"/>
      <c r="B1943" s="335"/>
      <c r="C1943" s="335"/>
      <c r="D1943" s="336"/>
      <c r="E1943" s="336"/>
      <c r="F1943" s="338"/>
      <c r="G1943" s="338"/>
      <c r="H1943" s="339"/>
      <c r="I1943" s="338"/>
      <c r="J1943" s="344"/>
      <c r="K1943" s="344"/>
      <c r="L1943" s="344"/>
      <c r="M1943" s="345"/>
    </row>
    <row r="1944" spans="1:13" ht="14.25" customHeight="1">
      <c r="A1944" s="335">
        <v>82</v>
      </c>
      <c r="B1944" s="335"/>
      <c r="C1944" s="335">
        <v>1</v>
      </c>
      <c r="D1944" s="336"/>
      <c r="E1944" s="336"/>
      <c r="F1944" s="338" t="s">
        <v>978</v>
      </c>
      <c r="G1944" s="338"/>
      <c r="H1944" s="339"/>
      <c r="I1944" s="338"/>
      <c r="J1944" s="344"/>
      <c r="K1944" s="344"/>
      <c r="L1944" s="344"/>
      <c r="M1944" s="345"/>
    </row>
    <row r="1945" spans="1:13" ht="14.25" customHeight="1">
      <c r="A1945" s="335"/>
      <c r="B1945" s="335"/>
      <c r="C1945" s="335"/>
      <c r="D1945" s="336">
        <v>2</v>
      </c>
      <c r="E1945" s="336"/>
      <c r="F1945" s="338"/>
      <c r="G1945" s="338"/>
      <c r="H1945" s="339" t="s">
        <v>757</v>
      </c>
      <c r="I1945" s="339"/>
      <c r="J1945" s="344"/>
      <c r="K1945" s="344"/>
      <c r="L1945" s="344"/>
      <c r="M1945" s="345"/>
    </row>
    <row r="1946" spans="1:13" ht="14.25" customHeight="1">
      <c r="A1946" s="335"/>
      <c r="B1946" s="335"/>
      <c r="C1946" s="335"/>
      <c r="D1946" s="336"/>
      <c r="E1946" s="336">
        <v>2</v>
      </c>
      <c r="F1946" s="338"/>
      <c r="G1946" s="338"/>
      <c r="H1946" s="339"/>
      <c r="I1946" s="339" t="s">
        <v>758</v>
      </c>
      <c r="J1946" s="340"/>
      <c r="K1946" s="340">
        <v>10</v>
      </c>
      <c r="L1946" s="340">
        <v>10</v>
      </c>
      <c r="M1946" s="155">
        <f>L1946/K1946*100</f>
        <v>100</v>
      </c>
    </row>
    <row r="1947" spans="1:13" ht="14.25" customHeight="1">
      <c r="A1947" s="335"/>
      <c r="B1947" s="335"/>
      <c r="C1947" s="335"/>
      <c r="D1947" s="336"/>
      <c r="E1947" s="336"/>
      <c r="F1947" s="338"/>
      <c r="G1947" s="338"/>
      <c r="H1947" s="339"/>
      <c r="I1947" s="339"/>
      <c r="J1947" s="344"/>
      <c r="K1947" s="344"/>
      <c r="L1947" s="344"/>
      <c r="M1947" s="345"/>
    </row>
    <row r="1948" spans="1:13" ht="14.25" customHeight="1">
      <c r="A1948" s="335"/>
      <c r="B1948" s="335"/>
      <c r="C1948" s="335"/>
      <c r="D1948" s="336"/>
      <c r="E1948" s="336"/>
      <c r="F1948" s="353"/>
      <c r="G1948" s="353"/>
      <c r="H1948" s="354"/>
      <c r="I1948" s="353" t="s">
        <v>76</v>
      </c>
      <c r="J1948" s="346">
        <f>SUM(J1943:J1947)</f>
        <v>0</v>
      </c>
      <c r="K1948" s="346">
        <f>SUM(K1943:K1947)</f>
        <v>10</v>
      </c>
      <c r="L1948" s="346">
        <f>SUM(L1943:L1947)</f>
        <v>10</v>
      </c>
      <c r="M1948" s="165">
        <f>L1948/K1948*100</f>
        <v>100</v>
      </c>
    </row>
    <row r="1949" spans="1:13" ht="14.25" customHeight="1">
      <c r="A1949" s="335"/>
      <c r="B1949" s="335"/>
      <c r="C1949" s="335"/>
      <c r="D1949" s="336"/>
      <c r="E1949" s="336"/>
      <c r="F1949" s="338"/>
      <c r="G1949" s="338"/>
      <c r="H1949" s="339"/>
      <c r="I1949" s="338"/>
      <c r="J1949" s="344"/>
      <c r="K1949" s="344"/>
      <c r="L1949" s="344"/>
      <c r="M1949" s="345"/>
    </row>
    <row r="1950" spans="1:13" ht="14.25" customHeight="1">
      <c r="A1950" s="335">
        <v>83</v>
      </c>
      <c r="B1950" s="335"/>
      <c r="C1950" s="335">
        <v>2</v>
      </c>
      <c r="D1950" s="336"/>
      <c r="E1950" s="336"/>
      <c r="F1950" s="338" t="s">
        <v>979</v>
      </c>
      <c r="G1950" s="338"/>
      <c r="H1950" s="339"/>
      <c r="I1950" s="338"/>
      <c r="J1950" s="344"/>
      <c r="K1950" s="344"/>
      <c r="L1950" s="344"/>
      <c r="M1950" s="345"/>
    </row>
    <row r="1951" spans="1:13" ht="14.25" customHeight="1">
      <c r="A1951" s="335"/>
      <c r="B1951" s="335"/>
      <c r="C1951" s="335"/>
      <c r="D1951" s="336">
        <v>2</v>
      </c>
      <c r="E1951" s="336"/>
      <c r="F1951" s="338"/>
      <c r="G1951" s="338"/>
      <c r="H1951" s="339" t="s">
        <v>757</v>
      </c>
      <c r="I1951" s="339"/>
      <c r="J1951" s="344"/>
      <c r="K1951" s="344"/>
      <c r="L1951" s="344"/>
      <c r="M1951" s="345"/>
    </row>
    <row r="1952" spans="1:13" ht="14.25" customHeight="1">
      <c r="A1952" s="335"/>
      <c r="B1952" s="335"/>
      <c r="C1952" s="335"/>
      <c r="D1952" s="336"/>
      <c r="E1952" s="336">
        <v>2</v>
      </c>
      <c r="F1952" s="338"/>
      <c r="G1952" s="338"/>
      <c r="H1952" s="339"/>
      <c r="I1952" s="339" t="s">
        <v>758</v>
      </c>
      <c r="J1952" s="340"/>
      <c r="K1952" s="340">
        <v>17477</v>
      </c>
      <c r="L1952" s="340">
        <v>17477</v>
      </c>
      <c r="M1952" s="155">
        <f>L1952/K1952*100</f>
        <v>100</v>
      </c>
    </row>
    <row r="1953" spans="1:13" ht="14.25" customHeight="1">
      <c r="A1953" s="335"/>
      <c r="B1953" s="335"/>
      <c r="C1953" s="335"/>
      <c r="D1953" s="336"/>
      <c r="E1953" s="336"/>
      <c r="F1953" s="338"/>
      <c r="G1953" s="338"/>
      <c r="H1953" s="339"/>
      <c r="I1953" s="339"/>
      <c r="J1953" s="344"/>
      <c r="K1953" s="344"/>
      <c r="L1953" s="344"/>
      <c r="M1953" s="345"/>
    </row>
    <row r="1954" spans="1:13" ht="14.25" customHeight="1">
      <c r="A1954" s="335"/>
      <c r="B1954" s="335"/>
      <c r="C1954" s="335"/>
      <c r="D1954" s="336"/>
      <c r="E1954" s="336"/>
      <c r="F1954" s="353"/>
      <c r="G1954" s="353"/>
      <c r="H1954" s="354"/>
      <c r="I1954" s="353" t="s">
        <v>76</v>
      </c>
      <c r="J1954" s="346">
        <f>SUM(J1949:J1953)</f>
        <v>0</v>
      </c>
      <c r="K1954" s="346">
        <f>SUM(K1949:K1953)</f>
        <v>17477</v>
      </c>
      <c r="L1954" s="346">
        <f>SUM(L1949:L1953)</f>
        <v>17477</v>
      </c>
      <c r="M1954" s="165">
        <f>L1954/K1954*100</f>
        <v>100</v>
      </c>
    </row>
    <row r="1955" spans="1:13" ht="14.25" customHeight="1">
      <c r="A1955" s="335"/>
      <c r="B1955" s="335"/>
      <c r="C1955" s="335"/>
      <c r="D1955" s="336"/>
      <c r="E1955" s="336"/>
      <c r="F1955" s="338"/>
      <c r="G1955" s="338"/>
      <c r="H1955" s="339"/>
      <c r="I1955" s="338"/>
      <c r="J1955" s="344"/>
      <c r="K1955" s="344"/>
      <c r="L1955" s="344"/>
      <c r="M1955" s="345"/>
    </row>
    <row r="1956" spans="1:13" ht="14.25" customHeight="1">
      <c r="A1956" s="335">
        <v>84</v>
      </c>
      <c r="B1956" s="335"/>
      <c r="C1956" s="335">
        <v>1</v>
      </c>
      <c r="D1956" s="336"/>
      <c r="E1956" s="336"/>
      <c r="F1956" s="338" t="s">
        <v>980</v>
      </c>
      <c r="G1956" s="338"/>
      <c r="H1956" s="339"/>
      <c r="I1956" s="338"/>
      <c r="J1956" s="344"/>
      <c r="K1956" s="344"/>
      <c r="L1956" s="344"/>
      <c r="M1956" s="345"/>
    </row>
    <row r="1957" spans="1:13" ht="14.25" customHeight="1">
      <c r="A1957" s="335"/>
      <c r="B1957" s="335"/>
      <c r="C1957" s="335"/>
      <c r="D1957" s="336">
        <v>2</v>
      </c>
      <c r="E1957" s="336"/>
      <c r="F1957" s="338"/>
      <c r="G1957" s="338"/>
      <c r="H1957" s="339" t="s">
        <v>757</v>
      </c>
      <c r="I1957" s="339"/>
      <c r="J1957" s="344"/>
      <c r="K1957" s="344"/>
      <c r="L1957" s="344"/>
      <c r="M1957" s="345"/>
    </row>
    <row r="1958" spans="1:13" ht="14.25" customHeight="1">
      <c r="A1958" s="335"/>
      <c r="B1958" s="335"/>
      <c r="C1958" s="335"/>
      <c r="D1958" s="336"/>
      <c r="E1958" s="336">
        <v>2</v>
      </c>
      <c r="F1958" s="338"/>
      <c r="G1958" s="338"/>
      <c r="H1958" s="339"/>
      <c r="I1958" s="339" t="s">
        <v>758</v>
      </c>
      <c r="J1958" s="340"/>
      <c r="K1958" s="340">
        <v>6000</v>
      </c>
      <c r="L1958" s="340">
        <v>6000</v>
      </c>
      <c r="M1958" s="155">
        <f>L1958/K1958*100</f>
        <v>100</v>
      </c>
    </row>
    <row r="1959" spans="1:13" ht="14.25" customHeight="1">
      <c r="A1959" s="335"/>
      <c r="B1959" s="335"/>
      <c r="C1959" s="335"/>
      <c r="D1959" s="336"/>
      <c r="E1959" s="336"/>
      <c r="F1959" s="338"/>
      <c r="G1959" s="338"/>
      <c r="H1959" s="339"/>
      <c r="I1959" s="339"/>
      <c r="J1959" s="344"/>
      <c r="K1959" s="344"/>
      <c r="L1959" s="344"/>
      <c r="M1959" s="345"/>
    </row>
    <row r="1960" spans="1:13" ht="14.25" customHeight="1">
      <c r="A1960" s="335"/>
      <c r="B1960" s="335"/>
      <c r="C1960" s="335"/>
      <c r="D1960" s="336"/>
      <c r="E1960" s="336"/>
      <c r="F1960" s="353"/>
      <c r="G1960" s="353"/>
      <c r="H1960" s="354"/>
      <c r="I1960" s="353" t="s">
        <v>76</v>
      </c>
      <c r="J1960" s="346">
        <f>SUM(J1955:J1959)</f>
        <v>0</v>
      </c>
      <c r="K1960" s="346">
        <f>SUM(K1955:K1959)</f>
        <v>6000</v>
      </c>
      <c r="L1960" s="346">
        <f>SUM(L1955:L1959)</f>
        <v>6000</v>
      </c>
      <c r="M1960" s="165">
        <f>L1960/K1960*100</f>
        <v>100</v>
      </c>
    </row>
    <row r="1961" spans="1:13" ht="14.25" customHeight="1">
      <c r="A1961" s="335"/>
      <c r="B1961" s="335"/>
      <c r="C1961" s="335"/>
      <c r="D1961" s="336"/>
      <c r="E1961" s="336"/>
      <c r="F1961" s="338"/>
      <c r="G1961" s="338"/>
      <c r="H1961" s="339"/>
      <c r="I1961" s="338"/>
      <c r="J1961" s="344"/>
      <c r="K1961" s="344"/>
      <c r="L1961" s="344"/>
      <c r="M1961" s="345"/>
    </row>
    <row r="1962" spans="1:13" ht="14.25" customHeight="1">
      <c r="A1962" s="335">
        <v>85</v>
      </c>
      <c r="B1962" s="335"/>
      <c r="C1962" s="335">
        <v>2</v>
      </c>
      <c r="D1962" s="336"/>
      <c r="E1962" s="336"/>
      <c r="F1962" s="338" t="s">
        <v>981</v>
      </c>
      <c r="G1962" s="338"/>
      <c r="H1962" s="339"/>
      <c r="I1962" s="338"/>
      <c r="J1962" s="344"/>
      <c r="K1962" s="344"/>
      <c r="L1962" s="344"/>
      <c r="M1962" s="345"/>
    </row>
    <row r="1963" spans="1:13" ht="14.25" customHeight="1">
      <c r="A1963" s="335"/>
      <c r="B1963" s="335"/>
      <c r="C1963" s="335"/>
      <c r="D1963" s="336">
        <v>2</v>
      </c>
      <c r="E1963" s="336"/>
      <c r="F1963" s="338"/>
      <c r="G1963" s="338"/>
      <c r="H1963" s="339" t="s">
        <v>757</v>
      </c>
      <c r="I1963" s="339"/>
      <c r="J1963" s="344"/>
      <c r="K1963" s="344"/>
      <c r="L1963" s="344"/>
      <c r="M1963" s="345"/>
    </row>
    <row r="1964" spans="1:13" ht="14.25" customHeight="1">
      <c r="A1964" s="335"/>
      <c r="B1964" s="335"/>
      <c r="C1964" s="335"/>
      <c r="D1964" s="336"/>
      <c r="E1964" s="336">
        <v>2</v>
      </c>
      <c r="F1964" s="338"/>
      <c r="G1964" s="338"/>
      <c r="H1964" s="339"/>
      <c r="I1964" s="339" t="s">
        <v>758</v>
      </c>
      <c r="J1964" s="340"/>
      <c r="K1964" s="340">
        <v>2000</v>
      </c>
      <c r="L1964" s="340">
        <v>1536</v>
      </c>
      <c r="M1964" s="155">
        <f>L1964/K1964*100</f>
        <v>76.8</v>
      </c>
    </row>
    <row r="1965" spans="1:13" ht="14.25" customHeight="1">
      <c r="A1965" s="335"/>
      <c r="B1965" s="335"/>
      <c r="C1965" s="335"/>
      <c r="D1965" s="336"/>
      <c r="E1965" s="336"/>
      <c r="F1965" s="338"/>
      <c r="G1965" s="338"/>
      <c r="H1965" s="339"/>
      <c r="I1965" s="339"/>
      <c r="J1965" s="344"/>
      <c r="K1965" s="344"/>
      <c r="L1965" s="344"/>
      <c r="M1965" s="345"/>
    </row>
    <row r="1966" spans="1:13" ht="14.25" customHeight="1">
      <c r="A1966" s="335"/>
      <c r="B1966" s="335"/>
      <c r="C1966" s="335"/>
      <c r="D1966" s="336"/>
      <c r="E1966" s="336"/>
      <c r="F1966" s="353"/>
      <c r="G1966" s="353"/>
      <c r="H1966" s="354"/>
      <c r="I1966" s="353" t="s">
        <v>76</v>
      </c>
      <c r="J1966" s="346">
        <f>SUM(J1961:J1965)</f>
        <v>0</v>
      </c>
      <c r="K1966" s="346">
        <f>SUM(K1961:K1965)</f>
        <v>2000</v>
      </c>
      <c r="L1966" s="346">
        <f>SUM(L1961:L1965)</f>
        <v>1536</v>
      </c>
      <c r="M1966" s="165">
        <f>L1966/K1966*100</f>
        <v>76.8</v>
      </c>
    </row>
    <row r="1967" spans="1:13" ht="15" customHeight="1">
      <c r="A1967" s="335"/>
      <c r="B1967" s="335"/>
      <c r="C1967" s="335"/>
      <c r="D1967" s="336"/>
      <c r="E1967" s="336"/>
      <c r="F1967" s="338"/>
      <c r="G1967" s="338"/>
      <c r="H1967" s="339"/>
      <c r="I1967" s="338"/>
      <c r="J1967" s="344"/>
      <c r="K1967" s="344"/>
      <c r="L1967" s="344"/>
      <c r="M1967" s="345"/>
    </row>
    <row r="1968" spans="1:13" ht="15" customHeight="1">
      <c r="A1968" s="335">
        <v>86</v>
      </c>
      <c r="B1968" s="335"/>
      <c r="C1968" s="335">
        <v>2</v>
      </c>
      <c r="D1968" s="336"/>
      <c r="E1968" s="336"/>
      <c r="F1968" s="338" t="s">
        <v>982</v>
      </c>
      <c r="G1968" s="338"/>
      <c r="H1968" s="339"/>
      <c r="I1968" s="338"/>
      <c r="J1968" s="344"/>
      <c r="K1968" s="344"/>
      <c r="L1968" s="344"/>
      <c r="M1968" s="345"/>
    </row>
    <row r="1969" spans="1:13" ht="15" customHeight="1">
      <c r="A1969" s="335"/>
      <c r="B1969" s="335"/>
      <c r="C1969" s="335"/>
      <c r="D1969" s="336">
        <v>2</v>
      </c>
      <c r="E1969" s="336"/>
      <c r="F1969" s="338"/>
      <c r="G1969" s="338"/>
      <c r="H1969" s="339" t="s">
        <v>757</v>
      </c>
      <c r="I1969" s="339"/>
      <c r="J1969" s="344"/>
      <c r="K1969" s="344"/>
      <c r="L1969" s="344"/>
      <c r="M1969" s="345"/>
    </row>
    <row r="1970" spans="1:13" ht="15" customHeight="1">
      <c r="A1970" s="335"/>
      <c r="B1970" s="335"/>
      <c r="C1970" s="335"/>
      <c r="D1970" s="336"/>
      <c r="E1970" s="336">
        <v>2</v>
      </c>
      <c r="F1970" s="338"/>
      <c r="G1970" s="338"/>
      <c r="H1970" s="339"/>
      <c r="I1970" s="339" t="s">
        <v>758</v>
      </c>
      <c r="J1970" s="340"/>
      <c r="K1970" s="340">
        <v>6000</v>
      </c>
      <c r="L1970" s="340">
        <v>6000</v>
      </c>
      <c r="M1970" s="155">
        <f>L1970/K1970*100</f>
        <v>100</v>
      </c>
    </row>
    <row r="1971" spans="1:13" ht="15" customHeight="1">
      <c r="A1971" s="335"/>
      <c r="B1971" s="335"/>
      <c r="C1971" s="335"/>
      <c r="D1971" s="336"/>
      <c r="E1971" s="336"/>
      <c r="F1971" s="338"/>
      <c r="G1971" s="338"/>
      <c r="H1971" s="339"/>
      <c r="I1971" s="339"/>
      <c r="J1971" s="344"/>
      <c r="K1971" s="344"/>
      <c r="L1971" s="344"/>
      <c r="M1971" s="345"/>
    </row>
    <row r="1972" spans="1:13" ht="15" customHeight="1">
      <c r="A1972" s="335"/>
      <c r="B1972" s="335"/>
      <c r="C1972" s="335"/>
      <c r="D1972" s="336"/>
      <c r="E1972" s="336"/>
      <c r="F1972" s="353"/>
      <c r="G1972" s="353"/>
      <c r="H1972" s="354"/>
      <c r="I1972" s="353" t="s">
        <v>76</v>
      </c>
      <c r="J1972" s="346">
        <f>SUM(J1967:J1971)</f>
        <v>0</v>
      </c>
      <c r="K1972" s="346">
        <f>SUM(K1967:K1971)</f>
        <v>6000</v>
      </c>
      <c r="L1972" s="346">
        <f>SUM(L1967:L1971)</f>
        <v>6000</v>
      </c>
      <c r="M1972" s="165">
        <f>L1972/K1972*100</f>
        <v>100</v>
      </c>
    </row>
    <row r="1973" spans="1:13" ht="15" customHeight="1">
      <c r="A1973" s="335"/>
      <c r="B1973" s="335"/>
      <c r="C1973" s="335"/>
      <c r="D1973" s="336"/>
      <c r="E1973" s="336"/>
      <c r="F1973" s="338"/>
      <c r="G1973" s="338"/>
      <c r="H1973" s="339"/>
      <c r="I1973" s="338"/>
      <c r="J1973" s="344"/>
      <c r="K1973" s="344"/>
      <c r="L1973" s="344"/>
      <c r="M1973" s="345"/>
    </row>
    <row r="1974" spans="1:13" ht="15" customHeight="1">
      <c r="A1974" s="335">
        <v>87</v>
      </c>
      <c r="B1974" s="335"/>
      <c r="C1974" s="335">
        <v>2</v>
      </c>
      <c r="D1974" s="336"/>
      <c r="E1974" s="336"/>
      <c r="F1974" s="338" t="s">
        <v>983</v>
      </c>
      <c r="G1974" s="338"/>
      <c r="H1974" s="339"/>
      <c r="I1974" s="338"/>
      <c r="J1974" s="344"/>
      <c r="K1974" s="344"/>
      <c r="L1974" s="344"/>
      <c r="M1974" s="345"/>
    </row>
    <row r="1975" spans="1:13" ht="15" customHeight="1">
      <c r="A1975" s="335"/>
      <c r="B1975" s="335"/>
      <c r="C1975" s="335"/>
      <c r="D1975" s="336">
        <v>2</v>
      </c>
      <c r="E1975" s="336"/>
      <c r="F1975" s="338"/>
      <c r="G1975" s="338"/>
      <c r="H1975" s="339" t="s">
        <v>757</v>
      </c>
      <c r="I1975" s="339"/>
      <c r="J1975" s="344"/>
      <c r="K1975" s="344"/>
      <c r="L1975" s="344"/>
      <c r="M1975" s="345"/>
    </row>
    <row r="1976" spans="1:13" ht="15" customHeight="1">
      <c r="A1976" s="335"/>
      <c r="B1976" s="335"/>
      <c r="C1976" s="335"/>
      <c r="D1976" s="336"/>
      <c r="E1976" s="336">
        <v>2</v>
      </c>
      <c r="F1976" s="338"/>
      <c r="G1976" s="338"/>
      <c r="H1976" s="339"/>
      <c r="I1976" s="339" t="s">
        <v>758</v>
      </c>
      <c r="J1976" s="340"/>
      <c r="K1976" s="340">
        <v>500</v>
      </c>
      <c r="L1976" s="340"/>
      <c r="M1976" s="155"/>
    </row>
    <row r="1977" spans="1:13" ht="15" customHeight="1">
      <c r="A1977" s="335"/>
      <c r="B1977" s="335"/>
      <c r="C1977" s="335"/>
      <c r="D1977" s="336"/>
      <c r="E1977" s="336"/>
      <c r="F1977" s="338"/>
      <c r="G1977" s="338"/>
      <c r="H1977" s="339"/>
      <c r="I1977" s="339"/>
      <c r="J1977" s="344"/>
      <c r="K1977" s="344"/>
      <c r="L1977" s="344"/>
      <c r="M1977" s="345"/>
    </row>
    <row r="1978" spans="1:13" ht="15" customHeight="1">
      <c r="A1978" s="335"/>
      <c r="B1978" s="335"/>
      <c r="C1978" s="335"/>
      <c r="D1978" s="336"/>
      <c r="E1978" s="336"/>
      <c r="F1978" s="353"/>
      <c r="G1978" s="353"/>
      <c r="H1978" s="354"/>
      <c r="I1978" s="353" t="s">
        <v>76</v>
      </c>
      <c r="J1978" s="346">
        <f>SUM(J1973:J1977)</f>
        <v>0</v>
      </c>
      <c r="K1978" s="346">
        <f>SUM(K1973:K1977)</f>
        <v>500</v>
      </c>
      <c r="L1978" s="346">
        <f>SUM(L1973:L1977)</f>
        <v>0</v>
      </c>
      <c r="M1978" s="165"/>
    </row>
    <row r="1979" spans="1:13" ht="15" customHeight="1">
      <c r="A1979" s="335"/>
      <c r="B1979" s="335"/>
      <c r="C1979" s="335"/>
      <c r="D1979" s="336"/>
      <c r="E1979" s="336"/>
      <c r="F1979" s="338"/>
      <c r="G1979" s="338"/>
      <c r="H1979" s="339"/>
      <c r="I1979" s="338"/>
      <c r="J1979" s="344"/>
      <c r="K1979" s="344"/>
      <c r="L1979" s="344"/>
      <c r="M1979" s="345"/>
    </row>
    <row r="1980" spans="1:13" ht="15" customHeight="1">
      <c r="A1980" s="379"/>
      <c r="B1980" s="194"/>
      <c r="C1980" s="194"/>
      <c r="D1980" s="380"/>
      <c r="E1980" s="380"/>
      <c r="F1980" s="381" t="s">
        <v>984</v>
      </c>
      <c r="G1980" s="381"/>
      <c r="H1980" s="382"/>
      <c r="I1980" s="381"/>
      <c r="J1980" s="383">
        <f>SUM(J1873:J1978)/2</f>
        <v>101715</v>
      </c>
      <c r="K1980" s="383">
        <f>SUM(K1873:K1978)/2</f>
        <v>114329</v>
      </c>
      <c r="L1980" s="383">
        <f>SUM(L1873:L1978)/2</f>
        <v>90756</v>
      </c>
      <c r="M1980" s="384">
        <f>L1980/K1980*100</f>
        <v>79.38143428176578</v>
      </c>
    </row>
    <row r="1981" spans="1:13" ht="15" customHeight="1">
      <c r="A1981" s="335"/>
      <c r="B1981" s="335"/>
      <c r="C1981" s="335"/>
      <c r="D1981" s="336"/>
      <c r="E1981" s="336"/>
      <c r="F1981" s="338"/>
      <c r="G1981" s="338"/>
      <c r="H1981" s="385"/>
      <c r="I1981" s="338"/>
      <c r="J1981" s="386"/>
      <c r="K1981" s="386"/>
      <c r="L1981" s="386"/>
      <c r="M1981" s="387"/>
    </row>
    <row r="1982" spans="1:13" ht="15" customHeight="1">
      <c r="A1982" s="335">
        <v>152</v>
      </c>
      <c r="B1982" s="335"/>
      <c r="C1982" s="335">
        <v>1</v>
      </c>
      <c r="D1982" s="336"/>
      <c r="E1982" s="336"/>
      <c r="F1982" s="338" t="s">
        <v>985</v>
      </c>
      <c r="G1982" s="338"/>
      <c r="H1982" s="388"/>
      <c r="I1982" s="339"/>
      <c r="J1982" s="340"/>
      <c r="K1982" s="340"/>
      <c r="L1982" s="340"/>
      <c r="M1982" s="341"/>
    </row>
    <row r="1983" spans="1:13" ht="15" customHeight="1">
      <c r="A1983" s="335"/>
      <c r="B1983" s="335"/>
      <c r="C1983" s="335"/>
      <c r="D1983" s="336">
        <v>2</v>
      </c>
      <c r="E1983" s="336"/>
      <c r="F1983" s="338"/>
      <c r="G1983" s="338"/>
      <c r="H1983" s="388" t="s">
        <v>757</v>
      </c>
      <c r="I1983" s="364"/>
      <c r="J1983" s="389"/>
      <c r="K1983" s="389"/>
      <c r="L1983" s="389"/>
      <c r="M1983" s="390"/>
    </row>
    <row r="1984" spans="1:13" ht="15" customHeight="1">
      <c r="A1984" s="335"/>
      <c r="B1984" s="335"/>
      <c r="C1984" s="335"/>
      <c r="D1984" s="336"/>
      <c r="E1984" s="336">
        <v>1</v>
      </c>
      <c r="F1984" s="338"/>
      <c r="G1984" s="338"/>
      <c r="H1984" s="388"/>
      <c r="I1984" s="364" t="s">
        <v>12</v>
      </c>
      <c r="J1984" s="340">
        <v>3500</v>
      </c>
      <c r="K1984" s="340">
        <v>15841</v>
      </c>
      <c r="L1984" s="389">
        <v>4011</v>
      </c>
      <c r="M1984" s="155">
        <f>L1984/K1984*100</f>
        <v>25.320371188687584</v>
      </c>
    </row>
    <row r="1985" spans="1:13" ht="15" customHeight="1">
      <c r="A1985" s="335"/>
      <c r="B1985" s="335"/>
      <c r="C1985" s="335"/>
      <c r="D1985" s="336"/>
      <c r="E1985" s="336"/>
      <c r="F1985" s="338"/>
      <c r="G1985" s="338"/>
      <c r="H1985" s="388"/>
      <c r="I1985" s="364"/>
      <c r="J1985" s="389"/>
      <c r="K1985" s="389"/>
      <c r="L1985" s="389"/>
      <c r="M1985" s="345"/>
    </row>
    <row r="1986" spans="1:13" ht="15" customHeight="1">
      <c r="A1986" s="335"/>
      <c r="B1986" s="335"/>
      <c r="C1986" s="335"/>
      <c r="D1986" s="336"/>
      <c r="E1986" s="336"/>
      <c r="F1986" s="366"/>
      <c r="G1986" s="366"/>
      <c r="H1986" s="391"/>
      <c r="I1986" s="353" t="s">
        <v>76</v>
      </c>
      <c r="J1986" s="392">
        <f>SUM(J1981:J1984)</f>
        <v>3500</v>
      </c>
      <c r="K1986" s="392">
        <f>SUM(K1981:K1984)</f>
        <v>15841</v>
      </c>
      <c r="L1986" s="392">
        <f>SUM(L1981:L1984)</f>
        <v>4011</v>
      </c>
      <c r="M1986" s="165">
        <f>L1986/K1986*100</f>
        <v>25.320371188687584</v>
      </c>
    </row>
    <row r="1987" spans="1:13" ht="15" customHeight="1">
      <c r="A1987" s="335"/>
      <c r="B1987" s="335"/>
      <c r="C1987" s="335"/>
      <c r="D1987" s="336"/>
      <c r="E1987" s="336"/>
      <c r="F1987" s="338"/>
      <c r="G1987" s="338"/>
      <c r="H1987" s="385"/>
      <c r="I1987" s="338"/>
      <c r="J1987" s="386"/>
      <c r="K1987" s="386"/>
      <c r="L1987" s="386"/>
      <c r="M1987" s="387"/>
    </row>
    <row r="1988" spans="1:13" ht="15" customHeight="1">
      <c r="A1988" s="335">
        <v>153</v>
      </c>
      <c r="B1988" s="335"/>
      <c r="C1988" s="335">
        <v>1</v>
      </c>
      <c r="D1988" s="336"/>
      <c r="E1988" s="336"/>
      <c r="F1988" s="338" t="s">
        <v>986</v>
      </c>
      <c r="G1988" s="338"/>
      <c r="H1988" s="388"/>
      <c r="I1988" s="339"/>
      <c r="J1988" s="340"/>
      <c r="K1988" s="340"/>
      <c r="L1988" s="340"/>
      <c r="M1988" s="341"/>
    </row>
    <row r="1989" spans="1:13" ht="15" customHeight="1">
      <c r="A1989" s="335"/>
      <c r="B1989" s="335"/>
      <c r="C1989" s="335"/>
      <c r="D1989" s="336">
        <v>2</v>
      </c>
      <c r="E1989" s="336"/>
      <c r="F1989" s="338"/>
      <c r="G1989" s="338"/>
      <c r="H1989" s="388" t="s">
        <v>757</v>
      </c>
      <c r="I1989" s="364"/>
      <c r="J1989" s="389"/>
      <c r="K1989" s="389"/>
      <c r="L1989" s="389"/>
      <c r="M1989" s="390"/>
    </row>
    <row r="1990" spans="1:13" ht="15" customHeight="1">
      <c r="A1990" s="335"/>
      <c r="B1990" s="335"/>
      <c r="C1990" s="335"/>
      <c r="D1990" s="336"/>
      <c r="E1990" s="336">
        <v>1</v>
      </c>
      <c r="F1990" s="338"/>
      <c r="G1990" s="338"/>
      <c r="H1990" s="388"/>
      <c r="I1990" s="364" t="s">
        <v>12</v>
      </c>
      <c r="J1990" s="340">
        <v>21500</v>
      </c>
      <c r="K1990" s="340">
        <v>28240</v>
      </c>
      <c r="L1990" s="340">
        <v>10125</v>
      </c>
      <c r="M1990" s="155">
        <f>L1990/K1990*100</f>
        <v>35.85339943342776</v>
      </c>
    </row>
    <row r="1991" spans="1:13" ht="15" customHeight="1">
      <c r="A1991" s="335"/>
      <c r="B1991" s="335"/>
      <c r="C1991" s="335"/>
      <c r="D1991" s="336"/>
      <c r="E1991" s="336"/>
      <c r="F1991" s="338"/>
      <c r="G1991" s="338"/>
      <c r="H1991" s="388"/>
      <c r="I1991" s="364"/>
      <c r="J1991" s="389"/>
      <c r="K1991" s="389"/>
      <c r="L1991" s="389"/>
      <c r="M1991" s="345"/>
    </row>
    <row r="1992" spans="1:13" ht="15" customHeight="1">
      <c r="A1992" s="335"/>
      <c r="B1992" s="335"/>
      <c r="C1992" s="335"/>
      <c r="D1992" s="336"/>
      <c r="E1992" s="336"/>
      <c r="F1992" s="366"/>
      <c r="G1992" s="366"/>
      <c r="H1992" s="391"/>
      <c r="I1992" s="353" t="s">
        <v>76</v>
      </c>
      <c r="J1992" s="392">
        <f>SUM(J1988:J1991)</f>
        <v>21500</v>
      </c>
      <c r="K1992" s="392">
        <f>SUM(K1988:K1991)</f>
        <v>28240</v>
      </c>
      <c r="L1992" s="392">
        <f>SUM(L1988:L1991)</f>
        <v>10125</v>
      </c>
      <c r="M1992" s="165">
        <f>L1992/K1992*100</f>
        <v>35.85339943342776</v>
      </c>
    </row>
    <row r="1993" spans="1:13" ht="14.25" customHeight="1">
      <c r="A1993" s="335"/>
      <c r="B1993" s="335"/>
      <c r="C1993" s="335"/>
      <c r="D1993" s="336"/>
      <c r="E1993" s="336"/>
      <c r="F1993" s="338"/>
      <c r="G1993" s="338"/>
      <c r="H1993" s="385"/>
      <c r="I1993" s="338"/>
      <c r="J1993" s="386"/>
      <c r="K1993" s="386"/>
      <c r="L1993" s="386"/>
      <c r="M1993" s="387"/>
    </row>
    <row r="1994" spans="1:13" ht="14.25" customHeight="1">
      <c r="A1994" s="335">
        <v>154</v>
      </c>
      <c r="B1994" s="335"/>
      <c r="C1994" s="335">
        <v>1</v>
      </c>
      <c r="D1994" s="336"/>
      <c r="E1994" s="336"/>
      <c r="F1994" s="338" t="s">
        <v>987</v>
      </c>
      <c r="G1994" s="338"/>
      <c r="H1994" s="388"/>
      <c r="I1994" s="339"/>
      <c r="J1994" s="340"/>
      <c r="K1994" s="340"/>
      <c r="L1994" s="340"/>
      <c r="M1994" s="341"/>
    </row>
    <row r="1995" spans="1:13" ht="14.25" customHeight="1">
      <c r="A1995" s="335"/>
      <c r="B1995" s="335"/>
      <c r="C1995" s="335"/>
      <c r="D1995" s="336">
        <v>2</v>
      </c>
      <c r="E1995" s="336"/>
      <c r="F1995" s="338"/>
      <c r="G1995" s="338"/>
      <c r="H1995" s="388" t="s">
        <v>757</v>
      </c>
      <c r="I1995" s="364"/>
      <c r="J1995" s="389"/>
      <c r="K1995" s="389"/>
      <c r="L1995" s="389"/>
      <c r="M1995" s="390"/>
    </row>
    <row r="1996" spans="1:13" ht="14.25" customHeight="1">
      <c r="A1996" s="335"/>
      <c r="B1996" s="335"/>
      <c r="C1996" s="335"/>
      <c r="D1996" s="336"/>
      <c r="E1996" s="336">
        <v>1</v>
      </c>
      <c r="F1996" s="338"/>
      <c r="G1996" s="338"/>
      <c r="H1996" s="388"/>
      <c r="I1996" s="364" t="s">
        <v>12</v>
      </c>
      <c r="J1996" s="340">
        <v>15000</v>
      </c>
      <c r="K1996" s="340">
        <v>64064</v>
      </c>
      <c r="L1996" s="340">
        <v>46724</v>
      </c>
      <c r="M1996" s="155">
        <f>L1996/K1996*100</f>
        <v>72.93331668331669</v>
      </c>
    </row>
    <row r="1997" spans="1:13" ht="14.25" customHeight="1">
      <c r="A1997" s="335"/>
      <c r="B1997" s="335"/>
      <c r="C1997" s="335"/>
      <c r="D1997" s="336"/>
      <c r="E1997" s="336"/>
      <c r="F1997" s="338"/>
      <c r="G1997" s="338"/>
      <c r="H1997" s="388"/>
      <c r="I1997" s="364"/>
      <c r="J1997" s="389"/>
      <c r="K1997" s="389"/>
      <c r="L1997" s="389"/>
      <c r="M1997" s="345"/>
    </row>
    <row r="1998" spans="1:13" ht="14.25" customHeight="1">
      <c r="A1998" s="335"/>
      <c r="B1998" s="335"/>
      <c r="C1998" s="335"/>
      <c r="D1998" s="336"/>
      <c r="E1998" s="336"/>
      <c r="F1998" s="366"/>
      <c r="G1998" s="366"/>
      <c r="H1998" s="391"/>
      <c r="I1998" s="353" t="s">
        <v>76</v>
      </c>
      <c r="J1998" s="392">
        <f>SUM(J1993:J1997)</f>
        <v>15000</v>
      </c>
      <c r="K1998" s="392">
        <f>SUM(K1993:K1997)</f>
        <v>64064</v>
      </c>
      <c r="L1998" s="392">
        <f>SUM(L1993:L1997)</f>
        <v>46724</v>
      </c>
      <c r="M1998" s="165">
        <f>L1998/K1998*100</f>
        <v>72.93331668331669</v>
      </c>
    </row>
    <row r="1999" spans="1:13" ht="14.25" customHeight="1">
      <c r="A1999" s="335"/>
      <c r="B1999" s="335"/>
      <c r="C1999" s="335"/>
      <c r="D1999" s="336"/>
      <c r="E1999" s="336"/>
      <c r="F1999" s="338"/>
      <c r="G1999" s="338"/>
      <c r="H1999" s="385"/>
      <c r="I1999" s="338"/>
      <c r="J1999" s="386"/>
      <c r="K1999" s="386"/>
      <c r="L1999" s="386"/>
      <c r="M1999" s="387"/>
    </row>
    <row r="2000" spans="1:13" ht="14.25" customHeight="1">
      <c r="A2000" s="335">
        <v>155</v>
      </c>
      <c r="B2000" s="335"/>
      <c r="C2000" s="335">
        <v>1</v>
      </c>
      <c r="D2000" s="336"/>
      <c r="E2000" s="336"/>
      <c r="F2000" s="338" t="s">
        <v>988</v>
      </c>
      <c r="G2000" s="338"/>
      <c r="H2000" s="388"/>
      <c r="I2000" s="339"/>
      <c r="J2000" s="340"/>
      <c r="K2000" s="340"/>
      <c r="L2000" s="340"/>
      <c r="M2000" s="341"/>
    </row>
    <row r="2001" spans="1:13" ht="14.25" customHeight="1">
      <c r="A2001" s="335"/>
      <c r="B2001" s="335">
        <v>1</v>
      </c>
      <c r="C2001" s="335"/>
      <c r="D2001" s="336"/>
      <c r="E2001" s="336"/>
      <c r="F2001" s="338"/>
      <c r="G2001" s="338" t="s">
        <v>989</v>
      </c>
      <c r="H2001" s="388"/>
      <c r="I2001" s="339"/>
      <c r="J2001" s="340"/>
      <c r="K2001" s="340"/>
      <c r="L2001" s="340"/>
      <c r="M2001" s="341"/>
    </row>
    <row r="2002" spans="1:13" ht="14.25" customHeight="1">
      <c r="A2002" s="335"/>
      <c r="B2002" s="335"/>
      <c r="C2002" s="335"/>
      <c r="D2002" s="336">
        <v>2</v>
      </c>
      <c r="E2002" s="336"/>
      <c r="F2002" s="338"/>
      <c r="G2002" s="338"/>
      <c r="H2002" s="388" t="s">
        <v>757</v>
      </c>
      <c r="I2002" s="364"/>
      <c r="J2002" s="389"/>
      <c r="K2002" s="389"/>
      <c r="L2002" s="389"/>
      <c r="M2002" s="390"/>
    </row>
    <row r="2003" spans="1:13" ht="14.25" customHeight="1">
      <c r="A2003" s="335"/>
      <c r="B2003" s="335"/>
      <c r="C2003" s="335"/>
      <c r="D2003" s="336"/>
      <c r="E2003" s="336">
        <v>1</v>
      </c>
      <c r="F2003" s="338"/>
      <c r="G2003" s="338"/>
      <c r="H2003" s="388"/>
      <c r="I2003" s="364" t="s">
        <v>12</v>
      </c>
      <c r="J2003" s="340">
        <v>58000</v>
      </c>
      <c r="K2003" s="340"/>
      <c r="L2003" s="389"/>
      <c r="M2003" s="293"/>
    </row>
    <row r="2004" spans="1:13" ht="15" customHeight="1">
      <c r="A2004" s="335"/>
      <c r="B2004" s="335"/>
      <c r="C2004" s="335"/>
      <c r="D2004" s="336"/>
      <c r="E2004" s="336"/>
      <c r="F2004" s="338"/>
      <c r="G2004" s="338"/>
      <c r="H2004" s="388"/>
      <c r="I2004" s="339"/>
      <c r="J2004" s="340"/>
      <c r="K2004" s="340"/>
      <c r="L2004" s="340"/>
      <c r="M2004" s="341"/>
    </row>
    <row r="2005" spans="1:13" ht="13.5" customHeight="1">
      <c r="A2005" s="335"/>
      <c r="B2005" s="335"/>
      <c r="C2005" s="335"/>
      <c r="D2005" s="336"/>
      <c r="E2005" s="336"/>
      <c r="F2005" s="349"/>
      <c r="G2005" s="349"/>
      <c r="H2005" s="350"/>
      <c r="I2005" s="349" t="s">
        <v>79</v>
      </c>
      <c r="J2005" s="343">
        <f>SUM(J1999:J2004)</f>
        <v>58000</v>
      </c>
      <c r="K2005" s="343">
        <f>SUM(K1999:K2004)</f>
        <v>0</v>
      </c>
      <c r="L2005" s="343"/>
      <c r="M2005" s="351"/>
    </row>
    <row r="2006" spans="1:13" ht="13.5" customHeight="1">
      <c r="A2006" s="335"/>
      <c r="B2006" s="335"/>
      <c r="C2006" s="335"/>
      <c r="D2006" s="336"/>
      <c r="E2006" s="336"/>
      <c r="F2006" s="338"/>
      <c r="G2006" s="338"/>
      <c r="H2006" s="339"/>
      <c r="I2006" s="338"/>
      <c r="J2006" s="344"/>
      <c r="K2006" s="344"/>
      <c r="L2006" s="344"/>
      <c r="M2006" s="345"/>
    </row>
    <row r="2007" spans="1:13" ht="15" customHeight="1">
      <c r="A2007" s="335"/>
      <c r="B2007" s="335">
        <v>2</v>
      </c>
      <c r="C2007" s="335"/>
      <c r="D2007" s="336"/>
      <c r="E2007" s="336"/>
      <c r="F2007" s="338"/>
      <c r="G2007" s="338" t="s">
        <v>990</v>
      </c>
      <c r="H2007" s="388"/>
      <c r="I2007" s="339"/>
      <c r="J2007" s="340"/>
      <c r="K2007" s="340"/>
      <c r="L2007" s="340"/>
      <c r="M2007" s="341"/>
    </row>
    <row r="2008" spans="1:13" ht="14.25" customHeight="1">
      <c r="A2008" s="335"/>
      <c r="B2008" s="335"/>
      <c r="C2008" s="335"/>
      <c r="D2008" s="336">
        <v>2</v>
      </c>
      <c r="E2008" s="336"/>
      <c r="F2008" s="338"/>
      <c r="G2008" s="338"/>
      <c r="H2008" s="388" t="s">
        <v>757</v>
      </c>
      <c r="I2008" s="364"/>
      <c r="J2008" s="389"/>
      <c r="K2008" s="389"/>
      <c r="L2008" s="389"/>
      <c r="M2008" s="390"/>
    </row>
    <row r="2009" spans="1:13" ht="14.25" customHeight="1">
      <c r="A2009" s="335"/>
      <c r="B2009" s="335"/>
      <c r="C2009" s="335"/>
      <c r="D2009" s="336"/>
      <c r="E2009" s="336">
        <v>1</v>
      </c>
      <c r="F2009" s="338"/>
      <c r="G2009" s="338"/>
      <c r="H2009" s="388"/>
      <c r="I2009" s="364" t="s">
        <v>12</v>
      </c>
      <c r="J2009" s="340"/>
      <c r="K2009" s="340">
        <v>65</v>
      </c>
      <c r="L2009" s="389">
        <v>65</v>
      </c>
      <c r="M2009" s="155">
        <f>L2009/K2009*100</f>
        <v>100</v>
      </c>
    </row>
    <row r="2010" spans="1:13" ht="15" customHeight="1">
      <c r="A2010" s="335"/>
      <c r="B2010" s="335"/>
      <c r="C2010" s="335"/>
      <c r="D2010" s="336"/>
      <c r="E2010" s="336"/>
      <c r="F2010" s="338"/>
      <c r="G2010" s="338"/>
      <c r="H2010" s="388"/>
      <c r="I2010" s="339"/>
      <c r="J2010" s="340"/>
      <c r="K2010" s="340"/>
      <c r="L2010" s="340"/>
      <c r="M2010" s="341"/>
    </row>
    <row r="2011" spans="1:13" ht="13.5" customHeight="1">
      <c r="A2011" s="335"/>
      <c r="B2011" s="335"/>
      <c r="C2011" s="335"/>
      <c r="D2011" s="336"/>
      <c r="E2011" s="336"/>
      <c r="F2011" s="349"/>
      <c r="G2011" s="349"/>
      <c r="H2011" s="350"/>
      <c r="I2011" s="349" t="s">
        <v>79</v>
      </c>
      <c r="J2011" s="343"/>
      <c r="K2011" s="343">
        <f>SUM(K2006:K2010)</f>
        <v>65</v>
      </c>
      <c r="L2011" s="343">
        <f>SUM(L2006:L2010)</f>
        <v>65</v>
      </c>
      <c r="M2011" s="305">
        <f>L2011/K2011*100</f>
        <v>100</v>
      </c>
    </row>
    <row r="2012" spans="1:13" ht="13.5" customHeight="1">
      <c r="A2012" s="335"/>
      <c r="B2012" s="335"/>
      <c r="C2012" s="335"/>
      <c r="D2012" s="336"/>
      <c r="E2012" s="336"/>
      <c r="F2012" s="338"/>
      <c r="G2012" s="338"/>
      <c r="H2012" s="339"/>
      <c r="I2012" s="338"/>
      <c r="J2012" s="344"/>
      <c r="K2012" s="344"/>
      <c r="L2012" s="344"/>
      <c r="M2012" s="345"/>
    </row>
    <row r="2013" spans="1:13" ht="29.25" customHeight="1">
      <c r="A2013" s="335"/>
      <c r="B2013" s="335">
        <v>3</v>
      </c>
      <c r="C2013" s="335"/>
      <c r="D2013" s="336"/>
      <c r="E2013" s="336"/>
      <c r="F2013" s="338"/>
      <c r="G2013" s="689" t="s">
        <v>991</v>
      </c>
      <c r="H2013" s="689"/>
      <c r="I2013" s="690"/>
      <c r="J2013" s="340"/>
      <c r="K2013" s="340"/>
      <c r="L2013" s="340"/>
      <c r="M2013" s="341"/>
    </row>
    <row r="2014" spans="1:13" ht="15" customHeight="1">
      <c r="A2014" s="335"/>
      <c r="B2014" s="335"/>
      <c r="C2014" s="335"/>
      <c r="D2014" s="336">
        <v>2</v>
      </c>
      <c r="E2014" s="336"/>
      <c r="F2014" s="338"/>
      <c r="G2014" s="338"/>
      <c r="H2014" s="388" t="s">
        <v>757</v>
      </c>
      <c r="I2014" s="364"/>
      <c r="J2014" s="389"/>
      <c r="K2014" s="389"/>
      <c r="L2014" s="389"/>
      <c r="M2014" s="390"/>
    </row>
    <row r="2015" spans="1:13" ht="15" customHeight="1">
      <c r="A2015" s="335"/>
      <c r="B2015" s="335"/>
      <c r="C2015" s="335"/>
      <c r="D2015" s="336"/>
      <c r="E2015" s="336">
        <v>1</v>
      </c>
      <c r="F2015" s="338"/>
      <c r="G2015" s="338"/>
      <c r="H2015" s="388"/>
      <c r="I2015" s="364" t="s">
        <v>12</v>
      </c>
      <c r="J2015" s="340"/>
      <c r="K2015" s="340">
        <v>26575</v>
      </c>
      <c r="L2015" s="389">
        <v>26575</v>
      </c>
      <c r="M2015" s="155">
        <f>L2015/K2015*100</f>
        <v>100</v>
      </c>
    </row>
    <row r="2016" spans="1:13" ht="7.5" customHeight="1">
      <c r="A2016" s="335"/>
      <c r="B2016" s="335"/>
      <c r="C2016" s="335"/>
      <c r="D2016" s="336"/>
      <c r="E2016" s="336"/>
      <c r="F2016" s="338"/>
      <c r="G2016" s="338"/>
      <c r="H2016" s="388"/>
      <c r="I2016" s="339"/>
      <c r="J2016" s="340"/>
      <c r="K2016" s="340"/>
      <c r="L2016" s="340"/>
      <c r="M2016" s="341"/>
    </row>
    <row r="2017" spans="1:13" ht="15" customHeight="1">
      <c r="A2017" s="335"/>
      <c r="B2017" s="335"/>
      <c r="C2017" s="335"/>
      <c r="D2017" s="336"/>
      <c r="E2017" s="336"/>
      <c r="F2017" s="349"/>
      <c r="G2017" s="349"/>
      <c r="H2017" s="350"/>
      <c r="I2017" s="349" t="s">
        <v>79</v>
      </c>
      <c r="J2017" s="343"/>
      <c r="K2017" s="343">
        <f>SUM(K2012:K2016)</f>
        <v>26575</v>
      </c>
      <c r="L2017" s="343">
        <f>SUM(L2012:L2016)</f>
        <v>26575</v>
      </c>
      <c r="M2017" s="305">
        <f>L2017/K2017*100</f>
        <v>100</v>
      </c>
    </row>
    <row r="2018" spans="1:13" ht="15" customHeight="1">
      <c r="A2018" s="335"/>
      <c r="B2018" s="335"/>
      <c r="C2018" s="335"/>
      <c r="D2018" s="336"/>
      <c r="E2018" s="336"/>
      <c r="F2018" s="338"/>
      <c r="G2018" s="338"/>
      <c r="H2018" s="339"/>
      <c r="I2018" s="338"/>
      <c r="J2018" s="344"/>
      <c r="K2018" s="344"/>
      <c r="L2018" s="344"/>
      <c r="M2018" s="345"/>
    </row>
    <row r="2019" spans="1:13" ht="15" customHeight="1">
      <c r="A2019" s="335"/>
      <c r="B2019" s="335">
        <v>4</v>
      </c>
      <c r="C2019" s="335"/>
      <c r="D2019" s="336"/>
      <c r="E2019" s="336"/>
      <c r="F2019" s="338"/>
      <c r="G2019" s="689" t="s">
        <v>992</v>
      </c>
      <c r="H2019" s="689"/>
      <c r="I2019" s="690"/>
      <c r="J2019" s="340"/>
      <c r="K2019" s="340"/>
      <c r="L2019" s="340"/>
      <c r="M2019" s="341"/>
    </row>
    <row r="2020" spans="1:13" ht="15" customHeight="1">
      <c r="A2020" s="335"/>
      <c r="B2020" s="335"/>
      <c r="C2020" s="335"/>
      <c r="D2020" s="336">
        <v>2</v>
      </c>
      <c r="E2020" s="336"/>
      <c r="F2020" s="338"/>
      <c r="G2020" s="338"/>
      <c r="H2020" s="388" t="s">
        <v>757</v>
      </c>
      <c r="I2020" s="364"/>
      <c r="J2020" s="389"/>
      <c r="K2020" s="389"/>
      <c r="L2020" s="389"/>
      <c r="M2020" s="390"/>
    </row>
    <row r="2021" spans="1:13" ht="15" customHeight="1">
      <c r="A2021" s="335"/>
      <c r="B2021" s="335"/>
      <c r="C2021" s="335"/>
      <c r="D2021" s="336"/>
      <c r="E2021" s="336">
        <v>1</v>
      </c>
      <c r="F2021" s="338"/>
      <c r="G2021" s="338"/>
      <c r="H2021" s="388"/>
      <c r="I2021" s="364" t="s">
        <v>12</v>
      </c>
      <c r="J2021" s="340"/>
      <c r="K2021" s="340">
        <v>150</v>
      </c>
      <c r="L2021" s="389">
        <v>150</v>
      </c>
      <c r="M2021" s="155">
        <f>L2021/K2021*100</f>
        <v>100</v>
      </c>
    </row>
    <row r="2022" spans="1:13" ht="9" customHeight="1">
      <c r="A2022" s="335"/>
      <c r="B2022" s="335"/>
      <c r="C2022" s="335"/>
      <c r="D2022" s="336"/>
      <c r="E2022" s="336"/>
      <c r="F2022" s="338"/>
      <c r="G2022" s="338"/>
      <c r="H2022" s="388"/>
      <c r="I2022" s="339"/>
      <c r="J2022" s="340"/>
      <c r="K2022" s="340"/>
      <c r="L2022" s="340"/>
      <c r="M2022" s="341"/>
    </row>
    <row r="2023" spans="1:13" ht="15" customHeight="1">
      <c r="A2023" s="335"/>
      <c r="B2023" s="335"/>
      <c r="C2023" s="335"/>
      <c r="D2023" s="336"/>
      <c r="E2023" s="336"/>
      <c r="F2023" s="349"/>
      <c r="G2023" s="349"/>
      <c r="H2023" s="350"/>
      <c r="I2023" s="349" t="s">
        <v>79</v>
      </c>
      <c r="J2023" s="343"/>
      <c r="K2023" s="343">
        <f>SUM(K2018:K2022)</f>
        <v>150</v>
      </c>
      <c r="L2023" s="343">
        <f>SUM(L2018:L2022)</f>
        <v>150</v>
      </c>
      <c r="M2023" s="305">
        <f>L2023/K2023*100</f>
        <v>100</v>
      </c>
    </row>
    <row r="2024" spans="1:13" ht="15.75" customHeight="1">
      <c r="A2024" s="335"/>
      <c r="B2024" s="335"/>
      <c r="C2024" s="335"/>
      <c r="D2024" s="336"/>
      <c r="E2024" s="336"/>
      <c r="F2024" s="338"/>
      <c r="G2024" s="338"/>
      <c r="H2024" s="339"/>
      <c r="I2024" s="338"/>
      <c r="J2024" s="344"/>
      <c r="K2024" s="344"/>
      <c r="L2024" s="344"/>
      <c r="M2024" s="345"/>
    </row>
    <row r="2025" spans="1:13" ht="15.75" customHeight="1">
      <c r="A2025" s="335"/>
      <c r="B2025" s="335">
        <v>5</v>
      </c>
      <c r="C2025" s="335"/>
      <c r="D2025" s="336"/>
      <c r="E2025" s="336"/>
      <c r="F2025" s="338"/>
      <c r="G2025" s="689" t="s">
        <v>993</v>
      </c>
      <c r="H2025" s="689"/>
      <c r="I2025" s="690"/>
      <c r="J2025" s="340"/>
      <c r="K2025" s="340"/>
      <c r="L2025" s="340"/>
      <c r="M2025" s="341"/>
    </row>
    <row r="2026" spans="1:13" ht="15.75" customHeight="1">
      <c r="A2026" s="335"/>
      <c r="B2026" s="335"/>
      <c r="C2026" s="335"/>
      <c r="D2026" s="336">
        <v>2</v>
      </c>
      <c r="E2026" s="336"/>
      <c r="F2026" s="338"/>
      <c r="G2026" s="338"/>
      <c r="H2026" s="388" t="s">
        <v>757</v>
      </c>
      <c r="I2026" s="364"/>
      <c r="J2026" s="389"/>
      <c r="K2026" s="389"/>
      <c r="L2026" s="389"/>
      <c r="M2026" s="390"/>
    </row>
    <row r="2027" spans="1:13" ht="15.75" customHeight="1">
      <c r="A2027" s="335"/>
      <c r="B2027" s="335"/>
      <c r="C2027" s="335"/>
      <c r="D2027" s="336"/>
      <c r="E2027" s="336">
        <v>1</v>
      </c>
      <c r="F2027" s="338"/>
      <c r="G2027" s="338"/>
      <c r="H2027" s="388"/>
      <c r="I2027" s="364" t="s">
        <v>12</v>
      </c>
      <c r="J2027" s="340"/>
      <c r="K2027" s="340">
        <v>19625</v>
      </c>
      <c r="L2027" s="389">
        <v>19625</v>
      </c>
      <c r="M2027" s="155">
        <f>L2027/K2027*100</f>
        <v>100</v>
      </c>
    </row>
    <row r="2028" spans="1:13" ht="15.75" customHeight="1">
      <c r="A2028" s="335"/>
      <c r="B2028" s="335"/>
      <c r="C2028" s="335"/>
      <c r="D2028" s="336"/>
      <c r="E2028" s="336"/>
      <c r="F2028" s="338"/>
      <c r="G2028" s="338"/>
      <c r="H2028" s="388"/>
      <c r="I2028" s="339"/>
      <c r="J2028" s="340"/>
      <c r="K2028" s="340"/>
      <c r="L2028" s="340"/>
      <c r="M2028" s="341"/>
    </row>
    <row r="2029" spans="1:13" ht="15.75" customHeight="1">
      <c r="A2029" s="335"/>
      <c r="B2029" s="335"/>
      <c r="C2029" s="335"/>
      <c r="D2029" s="336"/>
      <c r="E2029" s="336"/>
      <c r="F2029" s="349"/>
      <c r="G2029" s="349"/>
      <c r="H2029" s="350"/>
      <c r="I2029" s="349" t="s">
        <v>79</v>
      </c>
      <c r="J2029" s="343"/>
      <c r="K2029" s="343">
        <f>SUM(K2024:K2028)</f>
        <v>19625</v>
      </c>
      <c r="L2029" s="343">
        <f>SUM(L2024:L2028)</f>
        <v>19625</v>
      </c>
      <c r="M2029" s="305">
        <f>L2029/K2029*100</f>
        <v>100</v>
      </c>
    </row>
    <row r="2030" spans="1:13" ht="15.75" customHeight="1">
      <c r="A2030" s="335"/>
      <c r="B2030" s="335"/>
      <c r="C2030" s="335"/>
      <c r="D2030" s="336"/>
      <c r="E2030" s="336"/>
      <c r="F2030" s="338"/>
      <c r="G2030" s="338"/>
      <c r="H2030" s="339"/>
      <c r="I2030" s="338"/>
      <c r="J2030" s="344"/>
      <c r="K2030" s="344"/>
      <c r="L2030" s="344"/>
      <c r="M2030" s="345"/>
    </row>
    <row r="2031" spans="1:13" ht="30.75" customHeight="1">
      <c r="A2031" s="335"/>
      <c r="B2031" s="335">
        <v>6</v>
      </c>
      <c r="C2031" s="335"/>
      <c r="D2031" s="336"/>
      <c r="E2031" s="336"/>
      <c r="F2031" s="338"/>
      <c r="G2031" s="689" t="s">
        <v>994</v>
      </c>
      <c r="H2031" s="689"/>
      <c r="I2031" s="690"/>
      <c r="J2031" s="340"/>
      <c r="K2031" s="340"/>
      <c r="L2031" s="340"/>
      <c r="M2031" s="341"/>
    </row>
    <row r="2032" spans="1:13" ht="15" customHeight="1">
      <c r="A2032" s="335"/>
      <c r="B2032" s="335"/>
      <c r="C2032" s="335"/>
      <c r="D2032" s="336">
        <v>2</v>
      </c>
      <c r="E2032" s="336"/>
      <c r="F2032" s="338"/>
      <c r="G2032" s="338"/>
      <c r="H2032" s="388" t="s">
        <v>757</v>
      </c>
      <c r="I2032" s="364"/>
      <c r="J2032" s="389"/>
      <c r="K2032" s="389"/>
      <c r="L2032" s="389"/>
      <c r="M2032" s="390"/>
    </row>
    <row r="2033" spans="1:13" ht="15" customHeight="1">
      <c r="A2033" s="335"/>
      <c r="B2033" s="335"/>
      <c r="C2033" s="335"/>
      <c r="D2033" s="336"/>
      <c r="E2033" s="336">
        <v>1</v>
      </c>
      <c r="F2033" s="338"/>
      <c r="G2033" s="338"/>
      <c r="H2033" s="388"/>
      <c r="I2033" s="364" t="s">
        <v>12</v>
      </c>
      <c r="J2033" s="340"/>
      <c r="K2033" s="340">
        <v>19517</v>
      </c>
      <c r="L2033" s="389">
        <v>19517</v>
      </c>
      <c r="M2033" s="155">
        <f>L2033/K2033*100</f>
        <v>100</v>
      </c>
    </row>
    <row r="2034" spans="1:13" ht="15" customHeight="1">
      <c r="A2034" s="335"/>
      <c r="B2034" s="335"/>
      <c r="C2034" s="335"/>
      <c r="D2034" s="336"/>
      <c r="E2034" s="336"/>
      <c r="F2034" s="338"/>
      <c r="G2034" s="338"/>
      <c r="H2034" s="388"/>
      <c r="I2034" s="339"/>
      <c r="J2034" s="340"/>
      <c r="K2034" s="340"/>
      <c r="L2034" s="340"/>
      <c r="M2034" s="341"/>
    </row>
    <row r="2035" spans="1:13" ht="15" customHeight="1">
      <c r="A2035" s="335"/>
      <c r="B2035" s="335"/>
      <c r="C2035" s="335"/>
      <c r="D2035" s="336"/>
      <c r="E2035" s="336"/>
      <c r="F2035" s="349"/>
      <c r="G2035" s="349"/>
      <c r="H2035" s="350"/>
      <c r="I2035" s="349" t="s">
        <v>79</v>
      </c>
      <c r="J2035" s="343"/>
      <c r="K2035" s="343">
        <f>SUM(K2030:K2034)</f>
        <v>19517</v>
      </c>
      <c r="L2035" s="343">
        <f>SUM(L2030:L2034)</f>
        <v>19517</v>
      </c>
      <c r="M2035" s="305">
        <f>L2035/K2035*100</f>
        <v>100</v>
      </c>
    </row>
    <row r="2036" spans="1:13" ht="15" customHeight="1">
      <c r="A2036" s="335"/>
      <c r="B2036" s="335"/>
      <c r="C2036" s="335"/>
      <c r="D2036" s="336"/>
      <c r="E2036" s="336"/>
      <c r="F2036" s="338"/>
      <c r="G2036" s="338"/>
      <c r="H2036" s="339"/>
      <c r="I2036" s="338"/>
      <c r="J2036" s="344"/>
      <c r="K2036" s="344"/>
      <c r="L2036" s="344"/>
      <c r="M2036" s="345"/>
    </row>
    <row r="2037" spans="1:13" ht="15" customHeight="1">
      <c r="A2037" s="335"/>
      <c r="B2037" s="335">
        <v>7</v>
      </c>
      <c r="C2037" s="335"/>
      <c r="D2037" s="336"/>
      <c r="E2037" s="336"/>
      <c r="F2037" s="338"/>
      <c r="G2037" s="338" t="s">
        <v>995</v>
      </c>
      <c r="H2037" s="339"/>
      <c r="I2037" s="338"/>
      <c r="J2037" s="344"/>
      <c r="K2037" s="344"/>
      <c r="L2037" s="344"/>
      <c r="M2037" s="345"/>
    </row>
    <row r="2038" spans="1:13" ht="15" customHeight="1">
      <c r="A2038" s="335"/>
      <c r="B2038" s="335"/>
      <c r="C2038" s="335"/>
      <c r="D2038" s="336">
        <v>1</v>
      </c>
      <c r="E2038" s="336"/>
      <c r="F2038" s="338"/>
      <c r="G2038" s="338"/>
      <c r="H2038" s="339" t="s">
        <v>755</v>
      </c>
      <c r="I2038" s="338"/>
      <c r="J2038" s="344"/>
      <c r="K2038" s="344"/>
      <c r="L2038" s="344"/>
      <c r="M2038" s="345"/>
    </row>
    <row r="2039" spans="1:13" ht="15" customHeight="1">
      <c r="A2039" s="335"/>
      <c r="B2039" s="335"/>
      <c r="C2039" s="335"/>
      <c r="D2039" s="336"/>
      <c r="E2039" s="336">
        <v>3</v>
      </c>
      <c r="F2039" s="338"/>
      <c r="G2039" s="338"/>
      <c r="H2039" s="339"/>
      <c r="I2039" s="339" t="s">
        <v>1451</v>
      </c>
      <c r="J2039" s="344"/>
      <c r="K2039" s="340">
        <v>256</v>
      </c>
      <c r="L2039" s="340">
        <v>256</v>
      </c>
      <c r="M2039" s="155">
        <f>L2039/K2039*100</f>
        <v>100</v>
      </c>
    </row>
    <row r="2040" spans="1:13" ht="15" customHeight="1">
      <c r="A2040" s="335"/>
      <c r="B2040" s="335"/>
      <c r="C2040" s="335"/>
      <c r="D2040" s="336">
        <v>2</v>
      </c>
      <c r="E2040" s="336"/>
      <c r="F2040" s="338"/>
      <c r="G2040" s="338"/>
      <c r="H2040" s="388" t="s">
        <v>757</v>
      </c>
      <c r="I2040" s="364"/>
      <c r="J2040" s="344"/>
      <c r="K2040" s="340"/>
      <c r="L2040" s="340"/>
      <c r="M2040" s="293"/>
    </row>
    <row r="2041" spans="1:13" ht="15" customHeight="1">
      <c r="A2041" s="335"/>
      <c r="B2041" s="335"/>
      <c r="C2041" s="335"/>
      <c r="D2041" s="336"/>
      <c r="E2041" s="336">
        <v>1</v>
      </c>
      <c r="F2041" s="338"/>
      <c r="G2041" s="338"/>
      <c r="H2041" s="388"/>
      <c r="I2041" s="364" t="s">
        <v>12</v>
      </c>
      <c r="J2041" s="344"/>
      <c r="K2041" s="340">
        <v>4844</v>
      </c>
      <c r="L2041" s="340">
        <v>4549</v>
      </c>
      <c r="M2041" s="155">
        <f>L2041/K2041*100</f>
        <v>93.90999174236168</v>
      </c>
    </row>
    <row r="2042" spans="1:13" ht="15" customHeight="1">
      <c r="A2042" s="335"/>
      <c r="B2042" s="335"/>
      <c r="C2042" s="335"/>
      <c r="D2042" s="336"/>
      <c r="E2042" s="336"/>
      <c r="F2042" s="338"/>
      <c r="G2042" s="338"/>
      <c r="H2042" s="339"/>
      <c r="I2042" s="338"/>
      <c r="J2042" s="344"/>
      <c r="K2042" s="344"/>
      <c r="L2042" s="344"/>
      <c r="M2042" s="341"/>
    </row>
    <row r="2043" spans="1:13" ht="15" customHeight="1">
      <c r="A2043" s="335"/>
      <c r="B2043" s="335"/>
      <c r="C2043" s="335"/>
      <c r="D2043" s="336"/>
      <c r="E2043" s="336"/>
      <c r="F2043" s="349"/>
      <c r="G2043" s="349"/>
      <c r="H2043" s="350"/>
      <c r="I2043" s="349" t="s">
        <v>79</v>
      </c>
      <c r="J2043" s="343"/>
      <c r="K2043" s="343">
        <f>SUM(K2038:K2042)</f>
        <v>5100</v>
      </c>
      <c r="L2043" s="343">
        <f>SUM(L2038:L2042)</f>
        <v>4805</v>
      </c>
      <c r="M2043" s="305">
        <f>L2043/K2043*100</f>
        <v>94.2156862745098</v>
      </c>
    </row>
    <row r="2044" spans="1:13" ht="15" customHeight="1">
      <c r="A2044" s="335"/>
      <c r="B2044" s="335"/>
      <c r="C2044" s="335"/>
      <c r="D2044" s="336"/>
      <c r="E2044" s="336"/>
      <c r="F2044" s="338"/>
      <c r="G2044" s="338"/>
      <c r="H2044" s="339"/>
      <c r="I2044" s="338"/>
      <c r="J2044" s="344"/>
      <c r="K2044" s="344"/>
      <c r="L2044" s="344"/>
      <c r="M2044" s="345"/>
    </row>
    <row r="2045" spans="1:13" ht="15" customHeight="1">
      <c r="A2045" s="335"/>
      <c r="B2045" s="335">
        <v>8</v>
      </c>
      <c r="C2045" s="335"/>
      <c r="D2045" s="336"/>
      <c r="E2045" s="336"/>
      <c r="G2045" s="338" t="s">
        <v>996</v>
      </c>
      <c r="H2045" s="339"/>
      <c r="I2045" s="338"/>
      <c r="J2045" s="344"/>
      <c r="K2045" s="344"/>
      <c r="L2045" s="344"/>
      <c r="M2045" s="345"/>
    </row>
    <row r="2046" spans="1:13" ht="15" customHeight="1">
      <c r="A2046" s="335"/>
      <c r="B2046" s="335"/>
      <c r="C2046" s="335"/>
      <c r="D2046" s="336">
        <v>2</v>
      </c>
      <c r="E2046" s="336"/>
      <c r="F2046" s="338"/>
      <c r="G2046" s="338"/>
      <c r="H2046" s="388" t="s">
        <v>757</v>
      </c>
      <c r="I2046" s="364"/>
      <c r="J2046" s="344"/>
      <c r="K2046" s="344"/>
      <c r="L2046" s="344"/>
      <c r="M2046" s="345"/>
    </row>
    <row r="2047" spans="1:13" ht="15" customHeight="1">
      <c r="A2047" s="335"/>
      <c r="B2047" s="335"/>
      <c r="C2047" s="335"/>
      <c r="D2047" s="336"/>
      <c r="E2047" s="336">
        <v>1</v>
      </c>
      <c r="F2047" s="338"/>
      <c r="G2047" s="338"/>
      <c r="H2047" s="388"/>
      <c r="I2047" s="364" t="s">
        <v>12</v>
      </c>
      <c r="J2047" s="344"/>
      <c r="K2047" s="340">
        <v>1520</v>
      </c>
      <c r="L2047" s="340">
        <v>1520</v>
      </c>
      <c r="M2047" s="155">
        <f>L2047/K2047*100</f>
        <v>100</v>
      </c>
    </row>
    <row r="2048" spans="1:13" ht="15" customHeight="1">
      <c r="A2048" s="335"/>
      <c r="B2048" s="335"/>
      <c r="C2048" s="335"/>
      <c r="D2048" s="336"/>
      <c r="E2048" s="336"/>
      <c r="F2048" s="338"/>
      <c r="G2048" s="338"/>
      <c r="H2048" s="339"/>
      <c r="I2048" s="338"/>
      <c r="J2048" s="344"/>
      <c r="K2048" s="344"/>
      <c r="L2048" s="344"/>
      <c r="M2048" s="341"/>
    </row>
    <row r="2049" spans="1:13" ht="15" customHeight="1">
      <c r="A2049" s="335"/>
      <c r="B2049" s="335"/>
      <c r="C2049" s="335"/>
      <c r="D2049" s="336"/>
      <c r="E2049" s="336"/>
      <c r="F2049" s="349"/>
      <c r="G2049" s="349"/>
      <c r="H2049" s="350"/>
      <c r="I2049" s="349" t="s">
        <v>79</v>
      </c>
      <c r="J2049" s="343"/>
      <c r="K2049" s="343">
        <f>SUM(K2044:K2048)</f>
        <v>1520</v>
      </c>
      <c r="L2049" s="343">
        <f>SUM(L2044:L2048)</f>
        <v>1520</v>
      </c>
      <c r="M2049" s="305">
        <f>L2049/K2049*100</f>
        <v>100</v>
      </c>
    </row>
    <row r="2050" spans="1:13" ht="15" customHeight="1">
      <c r="A2050" s="335"/>
      <c r="B2050" s="335"/>
      <c r="C2050" s="335"/>
      <c r="D2050" s="336"/>
      <c r="E2050" s="336"/>
      <c r="F2050" s="338"/>
      <c r="G2050" s="338"/>
      <c r="H2050" s="339"/>
      <c r="I2050" s="338"/>
      <c r="J2050" s="344"/>
      <c r="K2050" s="344"/>
      <c r="L2050" s="344"/>
      <c r="M2050" s="345"/>
    </row>
    <row r="2051" spans="1:13" ht="15" customHeight="1">
      <c r="A2051" s="335"/>
      <c r="B2051" s="335">
        <v>9</v>
      </c>
      <c r="C2051" s="335"/>
      <c r="D2051" s="336"/>
      <c r="E2051" s="336"/>
      <c r="G2051" s="338" t="s">
        <v>997</v>
      </c>
      <c r="H2051" s="339"/>
      <c r="I2051" s="338"/>
      <c r="J2051" s="344"/>
      <c r="K2051" s="344"/>
      <c r="L2051" s="344"/>
      <c r="M2051" s="345"/>
    </row>
    <row r="2052" spans="1:13" ht="15" customHeight="1">
      <c r="A2052" s="335"/>
      <c r="B2052" s="335"/>
      <c r="C2052" s="335"/>
      <c r="D2052" s="336">
        <v>2</v>
      </c>
      <c r="E2052" s="336"/>
      <c r="F2052" s="338"/>
      <c r="G2052" s="338"/>
      <c r="H2052" s="388" t="s">
        <v>757</v>
      </c>
      <c r="I2052" s="364"/>
      <c r="J2052" s="344"/>
      <c r="K2052" s="344"/>
      <c r="L2052" s="344"/>
      <c r="M2052" s="345"/>
    </row>
    <row r="2053" spans="1:13" ht="15" customHeight="1">
      <c r="A2053" s="335"/>
      <c r="B2053" s="335"/>
      <c r="C2053" s="335"/>
      <c r="D2053" s="336"/>
      <c r="E2053" s="336">
        <v>1</v>
      </c>
      <c r="F2053" s="338"/>
      <c r="G2053" s="338"/>
      <c r="H2053" s="388"/>
      <c r="I2053" s="364" t="s">
        <v>12</v>
      </c>
      <c r="J2053" s="344"/>
      <c r="K2053" s="340">
        <v>5000</v>
      </c>
      <c r="L2053" s="340">
        <v>5000</v>
      </c>
      <c r="M2053" s="155">
        <f>L2053/K2053*100</f>
        <v>100</v>
      </c>
    </row>
    <row r="2054" spans="1:13" ht="15" customHeight="1">
      <c r="A2054" s="335"/>
      <c r="B2054" s="335"/>
      <c r="C2054" s="335"/>
      <c r="D2054" s="336"/>
      <c r="E2054" s="336"/>
      <c r="F2054" s="338"/>
      <c r="G2054" s="338"/>
      <c r="H2054" s="339"/>
      <c r="I2054" s="338"/>
      <c r="J2054" s="344"/>
      <c r="K2054" s="344"/>
      <c r="L2054" s="344"/>
      <c r="M2054" s="341"/>
    </row>
    <row r="2055" spans="1:13" ht="15" customHeight="1">
      <c r="A2055" s="335"/>
      <c r="B2055" s="335"/>
      <c r="C2055" s="335"/>
      <c r="D2055" s="336"/>
      <c r="E2055" s="336"/>
      <c r="F2055" s="349"/>
      <c r="G2055" s="349"/>
      <c r="H2055" s="350"/>
      <c r="I2055" s="349" t="s">
        <v>79</v>
      </c>
      <c r="J2055" s="343"/>
      <c r="K2055" s="343">
        <f>SUM(K2050:K2054)</f>
        <v>5000</v>
      </c>
      <c r="L2055" s="343">
        <f>SUM(L2050:L2054)</f>
        <v>5000</v>
      </c>
      <c r="M2055" s="305">
        <f>L2055/K2055*100</f>
        <v>100</v>
      </c>
    </row>
    <row r="2056" spans="1:13" ht="14.25" customHeight="1">
      <c r="A2056" s="335"/>
      <c r="B2056" s="335"/>
      <c r="C2056" s="335"/>
      <c r="D2056" s="336"/>
      <c r="E2056" s="336"/>
      <c r="F2056" s="338"/>
      <c r="G2056" s="338"/>
      <c r="H2056" s="388"/>
      <c r="I2056" s="364"/>
      <c r="J2056" s="389"/>
      <c r="K2056" s="389"/>
      <c r="L2056" s="389"/>
      <c r="M2056" s="345"/>
    </row>
    <row r="2057" spans="1:13" ht="14.25" customHeight="1">
      <c r="A2057" s="335"/>
      <c r="B2057" s="335"/>
      <c r="C2057" s="335"/>
      <c r="D2057" s="336"/>
      <c r="E2057" s="336"/>
      <c r="F2057" s="366"/>
      <c r="G2057" s="366"/>
      <c r="H2057" s="391"/>
      <c r="I2057" s="353" t="s">
        <v>76</v>
      </c>
      <c r="J2057" s="392">
        <f>SUM(J2000:J2035)/2</f>
        <v>58000</v>
      </c>
      <c r="K2057" s="392">
        <f>SUM(K2000:K2056)/2</f>
        <v>77552</v>
      </c>
      <c r="L2057" s="392">
        <f>SUM(L2000:L2056)/2</f>
        <v>77257</v>
      </c>
      <c r="M2057" s="165">
        <f>L2057/K2057*100</f>
        <v>99.61961006808335</v>
      </c>
    </row>
    <row r="2058" spans="1:13" ht="14.25" customHeight="1">
      <c r="A2058" s="335"/>
      <c r="B2058" s="335"/>
      <c r="C2058" s="335"/>
      <c r="D2058" s="336"/>
      <c r="E2058" s="336"/>
      <c r="F2058" s="338"/>
      <c r="G2058" s="338"/>
      <c r="H2058" s="385"/>
      <c r="I2058" s="338"/>
      <c r="J2058" s="386"/>
      <c r="K2058" s="386"/>
      <c r="L2058" s="386"/>
      <c r="M2058" s="387"/>
    </row>
    <row r="2059" spans="1:13" ht="26.25" customHeight="1">
      <c r="A2059" s="335">
        <v>156</v>
      </c>
      <c r="B2059" s="335"/>
      <c r="C2059" s="335">
        <v>1</v>
      </c>
      <c r="D2059" s="336"/>
      <c r="E2059" s="336"/>
      <c r="F2059" s="693" t="s">
        <v>998</v>
      </c>
      <c r="G2059" s="689"/>
      <c r="H2059" s="689"/>
      <c r="I2059" s="690"/>
      <c r="J2059" s="340"/>
      <c r="K2059" s="340"/>
      <c r="L2059" s="340"/>
      <c r="M2059" s="341"/>
    </row>
    <row r="2060" spans="1:13" ht="16.5" customHeight="1">
      <c r="A2060" s="335"/>
      <c r="B2060" s="335"/>
      <c r="C2060" s="335"/>
      <c r="D2060" s="336">
        <v>2</v>
      </c>
      <c r="E2060" s="336"/>
      <c r="F2060" s="338"/>
      <c r="G2060" s="338"/>
      <c r="H2060" s="388" t="s">
        <v>757</v>
      </c>
      <c r="I2060" s="364"/>
      <c r="J2060" s="389"/>
      <c r="K2060" s="389"/>
      <c r="L2060" s="389"/>
      <c r="M2060" s="390"/>
    </row>
    <row r="2061" spans="1:13" ht="16.5" customHeight="1">
      <c r="A2061" s="335"/>
      <c r="B2061" s="335"/>
      <c r="C2061" s="335"/>
      <c r="D2061" s="336"/>
      <c r="E2061" s="336">
        <v>1</v>
      </c>
      <c r="F2061" s="338"/>
      <c r="G2061" s="338"/>
      <c r="H2061" s="388"/>
      <c r="I2061" s="364" t="s">
        <v>12</v>
      </c>
      <c r="J2061" s="340">
        <v>6000</v>
      </c>
      <c r="K2061" s="340">
        <v>3650</v>
      </c>
      <c r="L2061" s="389"/>
      <c r="M2061" s="155"/>
    </row>
    <row r="2062" spans="1:13" ht="16.5" customHeight="1">
      <c r="A2062" s="335"/>
      <c r="B2062" s="335"/>
      <c r="C2062" s="335"/>
      <c r="D2062" s="336"/>
      <c r="E2062" s="336"/>
      <c r="F2062" s="338"/>
      <c r="G2062" s="338"/>
      <c r="H2062" s="388"/>
      <c r="I2062" s="364"/>
      <c r="J2062" s="389"/>
      <c r="K2062" s="389"/>
      <c r="L2062" s="389"/>
      <c r="M2062" s="345"/>
    </row>
    <row r="2063" spans="1:13" ht="16.5" customHeight="1">
      <c r="A2063" s="335"/>
      <c r="B2063" s="335"/>
      <c r="C2063" s="335"/>
      <c r="D2063" s="336"/>
      <c r="E2063" s="336"/>
      <c r="F2063" s="366"/>
      <c r="G2063" s="366"/>
      <c r="H2063" s="391"/>
      <c r="I2063" s="353" t="s">
        <v>76</v>
      </c>
      <c r="J2063" s="392">
        <f>SUM(J2058:J2062)</f>
        <v>6000</v>
      </c>
      <c r="K2063" s="392">
        <f>SUM(K2058:K2062)</f>
        <v>3650</v>
      </c>
      <c r="L2063" s="392">
        <f>SUM(L2058:L2062)</f>
        <v>0</v>
      </c>
      <c r="M2063" s="165"/>
    </row>
    <row r="2064" spans="1:13" ht="16.5" customHeight="1">
      <c r="A2064" s="335"/>
      <c r="B2064" s="335"/>
      <c r="C2064" s="335"/>
      <c r="D2064" s="336"/>
      <c r="E2064" s="336"/>
      <c r="F2064" s="338"/>
      <c r="G2064" s="338"/>
      <c r="H2064" s="385"/>
      <c r="I2064" s="338"/>
      <c r="J2064" s="386"/>
      <c r="K2064" s="386"/>
      <c r="L2064" s="386"/>
      <c r="M2064" s="387"/>
    </row>
    <row r="2065" spans="1:13" ht="16.5" customHeight="1">
      <c r="A2065" s="335">
        <v>157</v>
      </c>
      <c r="B2065" s="335"/>
      <c r="C2065" s="335">
        <v>2</v>
      </c>
      <c r="D2065" s="336"/>
      <c r="E2065" s="336"/>
      <c r="F2065" s="338" t="s">
        <v>999</v>
      </c>
      <c r="G2065" s="338"/>
      <c r="H2065" s="388"/>
      <c r="I2065" s="339"/>
      <c r="J2065" s="340"/>
      <c r="K2065" s="340"/>
      <c r="L2065" s="340"/>
      <c r="M2065" s="341"/>
    </row>
    <row r="2066" spans="1:13" ht="16.5" customHeight="1">
      <c r="A2066" s="335"/>
      <c r="B2066" s="335"/>
      <c r="C2066" s="335"/>
      <c r="D2066" s="336">
        <v>2</v>
      </c>
      <c r="E2066" s="336"/>
      <c r="F2066" s="338"/>
      <c r="G2066" s="338"/>
      <c r="H2066" s="388" t="s">
        <v>757</v>
      </c>
      <c r="I2066" s="364"/>
      <c r="J2066" s="389"/>
      <c r="K2066" s="389"/>
      <c r="L2066" s="389"/>
      <c r="M2066" s="390"/>
    </row>
    <row r="2067" spans="1:13" ht="16.5" customHeight="1">
      <c r="A2067" s="335"/>
      <c r="B2067" s="335"/>
      <c r="C2067" s="335"/>
      <c r="D2067" s="336"/>
      <c r="E2067" s="336">
        <v>1</v>
      </c>
      <c r="F2067" s="338"/>
      <c r="G2067" s="338"/>
      <c r="H2067" s="388"/>
      <c r="I2067" s="364" t="s">
        <v>12</v>
      </c>
      <c r="J2067" s="340">
        <v>4000</v>
      </c>
      <c r="K2067" s="340">
        <v>14645</v>
      </c>
      <c r="L2067" s="389">
        <v>10762</v>
      </c>
      <c r="M2067" s="155">
        <f>L2067/K2067*100</f>
        <v>73.48583134175487</v>
      </c>
    </row>
    <row r="2068" spans="1:13" ht="16.5" customHeight="1">
      <c r="A2068" s="335"/>
      <c r="B2068" s="335"/>
      <c r="C2068" s="335"/>
      <c r="D2068" s="336"/>
      <c r="E2068" s="336"/>
      <c r="F2068" s="338"/>
      <c r="G2068" s="338"/>
      <c r="H2068" s="388"/>
      <c r="I2068" s="364"/>
      <c r="J2068" s="389"/>
      <c r="K2068" s="389"/>
      <c r="L2068" s="389"/>
      <c r="M2068" s="345"/>
    </row>
    <row r="2069" spans="1:13" ht="16.5" customHeight="1">
      <c r="A2069" s="335"/>
      <c r="B2069" s="335"/>
      <c r="C2069" s="335"/>
      <c r="D2069" s="336"/>
      <c r="E2069" s="336"/>
      <c r="F2069" s="366"/>
      <c r="G2069" s="366"/>
      <c r="H2069" s="391"/>
      <c r="I2069" s="353" t="s">
        <v>76</v>
      </c>
      <c r="J2069" s="392">
        <f>SUM(J2064:J2068)</f>
        <v>4000</v>
      </c>
      <c r="K2069" s="392">
        <f>SUM(K2064:K2068)</f>
        <v>14645</v>
      </c>
      <c r="L2069" s="392">
        <f>SUM(L2064:L2068)</f>
        <v>10762</v>
      </c>
      <c r="M2069" s="165">
        <f>L2069/K2069*100</f>
        <v>73.48583134175487</v>
      </c>
    </row>
    <row r="2070" spans="1:13" ht="16.5" customHeight="1">
      <c r="A2070" s="335"/>
      <c r="B2070" s="335"/>
      <c r="C2070" s="335"/>
      <c r="D2070" s="336"/>
      <c r="E2070" s="336"/>
      <c r="F2070" s="338"/>
      <c r="G2070" s="338"/>
      <c r="H2070" s="385"/>
      <c r="I2070" s="338"/>
      <c r="J2070" s="386"/>
      <c r="K2070" s="386"/>
      <c r="L2070" s="386"/>
      <c r="M2070" s="387"/>
    </row>
    <row r="2071" spans="1:13" ht="16.5" customHeight="1">
      <c r="A2071" s="335">
        <v>158</v>
      </c>
      <c r="B2071" s="335"/>
      <c r="C2071" s="335">
        <v>1</v>
      </c>
      <c r="D2071" s="336"/>
      <c r="E2071" s="336"/>
      <c r="F2071" s="338" t="s">
        <v>1000</v>
      </c>
      <c r="G2071" s="338"/>
      <c r="H2071" s="388"/>
      <c r="I2071" s="339"/>
      <c r="J2071" s="340"/>
      <c r="K2071" s="340"/>
      <c r="L2071" s="340"/>
      <c r="M2071" s="341"/>
    </row>
    <row r="2072" spans="1:13" ht="16.5" customHeight="1">
      <c r="A2072" s="335"/>
      <c r="B2072" s="335"/>
      <c r="C2072" s="335"/>
      <c r="D2072" s="336">
        <v>2</v>
      </c>
      <c r="E2072" s="336"/>
      <c r="F2072" s="338"/>
      <c r="G2072" s="338"/>
      <c r="H2072" s="388" t="s">
        <v>757</v>
      </c>
      <c r="I2072" s="364"/>
      <c r="J2072" s="389"/>
      <c r="K2072" s="389"/>
      <c r="L2072" s="389"/>
      <c r="M2072" s="390"/>
    </row>
    <row r="2073" spans="1:13" ht="16.5" customHeight="1">
      <c r="A2073" s="335"/>
      <c r="B2073" s="335"/>
      <c r="C2073" s="335"/>
      <c r="D2073" s="336"/>
      <c r="E2073" s="336">
        <v>1</v>
      </c>
      <c r="F2073" s="338"/>
      <c r="G2073" s="338"/>
      <c r="H2073" s="388"/>
      <c r="I2073" s="364" t="s">
        <v>12</v>
      </c>
      <c r="J2073" s="340">
        <v>4000</v>
      </c>
      <c r="K2073" s="340">
        <v>5110</v>
      </c>
      <c r="L2073" s="389">
        <v>4162</v>
      </c>
      <c r="M2073" s="155">
        <f>L2073/K2073*100</f>
        <v>81.4481409001957</v>
      </c>
    </row>
    <row r="2074" spans="1:13" ht="15.75" customHeight="1">
      <c r="A2074" s="335"/>
      <c r="B2074" s="335"/>
      <c r="C2074" s="335"/>
      <c r="D2074" s="336"/>
      <c r="E2074" s="336"/>
      <c r="F2074" s="338"/>
      <c r="G2074" s="338"/>
      <c r="H2074" s="388"/>
      <c r="I2074" s="364"/>
      <c r="J2074" s="389"/>
      <c r="K2074" s="389"/>
      <c r="L2074" s="389"/>
      <c r="M2074" s="345"/>
    </row>
    <row r="2075" spans="1:13" ht="15.75" customHeight="1">
      <c r="A2075" s="335"/>
      <c r="B2075" s="335"/>
      <c r="C2075" s="335"/>
      <c r="D2075" s="336"/>
      <c r="E2075" s="336"/>
      <c r="F2075" s="366"/>
      <c r="G2075" s="366"/>
      <c r="H2075" s="391"/>
      <c r="I2075" s="353" t="s">
        <v>76</v>
      </c>
      <c r="J2075" s="392">
        <f>SUM(J2070:J2074)</f>
        <v>4000</v>
      </c>
      <c r="K2075" s="392">
        <f>SUM(K2070:K2074)</f>
        <v>5110</v>
      </c>
      <c r="L2075" s="392">
        <f>SUM(L2070:L2074)</f>
        <v>4162</v>
      </c>
      <c r="M2075" s="165">
        <f>L2075/K2075*100</f>
        <v>81.4481409001957</v>
      </c>
    </row>
    <row r="2076" spans="1:13" ht="17.25" customHeight="1">
      <c r="A2076" s="335"/>
      <c r="B2076" s="335"/>
      <c r="C2076" s="335"/>
      <c r="D2076" s="336"/>
      <c r="E2076" s="336"/>
      <c r="F2076" s="338"/>
      <c r="G2076" s="338"/>
      <c r="H2076" s="385"/>
      <c r="I2076" s="338"/>
      <c r="J2076" s="386"/>
      <c r="K2076" s="386"/>
      <c r="L2076" s="386"/>
      <c r="M2076" s="387"/>
    </row>
    <row r="2077" spans="1:13" ht="17.25" customHeight="1">
      <c r="A2077" s="335">
        <v>159</v>
      </c>
      <c r="B2077" s="335"/>
      <c r="C2077" s="335">
        <v>1</v>
      </c>
      <c r="D2077" s="336"/>
      <c r="E2077" s="336"/>
      <c r="F2077" s="338" t="s">
        <v>1001</v>
      </c>
      <c r="G2077" s="338"/>
      <c r="H2077" s="388"/>
      <c r="I2077" s="339"/>
      <c r="J2077" s="340"/>
      <c r="K2077" s="340"/>
      <c r="L2077" s="340"/>
      <c r="M2077" s="341"/>
    </row>
    <row r="2078" spans="1:13" ht="17.25" customHeight="1">
      <c r="A2078" s="335"/>
      <c r="B2078" s="335"/>
      <c r="C2078" s="335"/>
      <c r="D2078" s="336">
        <v>2</v>
      </c>
      <c r="E2078" s="336"/>
      <c r="F2078" s="338"/>
      <c r="G2078" s="338"/>
      <c r="H2078" s="388" t="s">
        <v>757</v>
      </c>
      <c r="I2078" s="364"/>
      <c r="J2078" s="389"/>
      <c r="K2078" s="389"/>
      <c r="L2078" s="389"/>
      <c r="M2078" s="390"/>
    </row>
    <row r="2079" spans="1:13" ht="17.25" customHeight="1">
      <c r="A2079" s="335"/>
      <c r="B2079" s="335"/>
      <c r="C2079" s="335"/>
      <c r="D2079" s="336"/>
      <c r="E2079" s="336">
        <v>1</v>
      </c>
      <c r="F2079" s="338"/>
      <c r="G2079" s="338"/>
      <c r="H2079" s="388"/>
      <c r="I2079" s="364" t="s">
        <v>12</v>
      </c>
      <c r="J2079" s="340">
        <v>2000</v>
      </c>
      <c r="K2079" s="340">
        <v>2000</v>
      </c>
      <c r="L2079" s="389">
        <v>1995</v>
      </c>
      <c r="M2079" s="155">
        <f>L2079/K2079*100</f>
        <v>99.75</v>
      </c>
    </row>
    <row r="2080" spans="1:13" ht="17.25" customHeight="1">
      <c r="A2080" s="335"/>
      <c r="B2080" s="335"/>
      <c r="C2080" s="335"/>
      <c r="D2080" s="336"/>
      <c r="E2080" s="336"/>
      <c r="F2080" s="338"/>
      <c r="G2080" s="338"/>
      <c r="H2080" s="388"/>
      <c r="I2080" s="364"/>
      <c r="J2080" s="389"/>
      <c r="K2080" s="389"/>
      <c r="L2080" s="389"/>
      <c r="M2080" s="345"/>
    </row>
    <row r="2081" spans="1:13" ht="17.25" customHeight="1">
      <c r="A2081" s="335"/>
      <c r="B2081" s="335"/>
      <c r="C2081" s="335"/>
      <c r="D2081" s="336"/>
      <c r="E2081" s="336"/>
      <c r="F2081" s="366"/>
      <c r="G2081" s="366"/>
      <c r="H2081" s="391"/>
      <c r="I2081" s="353" t="s">
        <v>76</v>
      </c>
      <c r="J2081" s="392">
        <f>SUM(J2076:J2080)</f>
        <v>2000</v>
      </c>
      <c r="K2081" s="392">
        <f>SUM(K2076:K2080)</f>
        <v>2000</v>
      </c>
      <c r="L2081" s="392">
        <f>SUM(L2076:L2080)</f>
        <v>1995</v>
      </c>
      <c r="M2081" s="165">
        <f>L2081/K2081*100</f>
        <v>99.75</v>
      </c>
    </row>
    <row r="2082" spans="1:13" ht="17.25" customHeight="1">
      <c r="A2082" s="335"/>
      <c r="B2082" s="335"/>
      <c r="C2082" s="335"/>
      <c r="D2082" s="336"/>
      <c r="E2082" s="336"/>
      <c r="F2082" s="338"/>
      <c r="G2082" s="338"/>
      <c r="H2082" s="385"/>
      <c r="I2082" s="338"/>
      <c r="J2082" s="386"/>
      <c r="K2082" s="386"/>
      <c r="L2082" s="386"/>
      <c r="M2082" s="387"/>
    </row>
    <row r="2083" spans="1:13" ht="17.25" customHeight="1">
      <c r="A2083" s="335">
        <v>160</v>
      </c>
      <c r="B2083" s="335"/>
      <c r="C2083" s="335">
        <v>2</v>
      </c>
      <c r="D2083" s="336"/>
      <c r="E2083" s="336"/>
      <c r="F2083" s="338" t="s">
        <v>1002</v>
      </c>
      <c r="G2083" s="338"/>
      <c r="H2083" s="388"/>
      <c r="I2083" s="339"/>
      <c r="J2083" s="340"/>
      <c r="K2083" s="340"/>
      <c r="L2083" s="340"/>
      <c r="M2083" s="341"/>
    </row>
    <row r="2084" spans="1:13" ht="17.25" customHeight="1">
      <c r="A2084" s="335"/>
      <c r="B2084" s="335"/>
      <c r="C2084" s="335"/>
      <c r="D2084" s="336">
        <v>2</v>
      </c>
      <c r="E2084" s="336"/>
      <c r="F2084" s="338"/>
      <c r="G2084" s="338"/>
      <c r="H2084" s="388" t="s">
        <v>757</v>
      </c>
      <c r="I2084" s="364"/>
      <c r="J2084" s="389"/>
      <c r="K2084" s="389"/>
      <c r="L2084" s="389"/>
      <c r="M2084" s="390"/>
    </row>
    <row r="2085" spans="1:13" ht="17.25" customHeight="1">
      <c r="A2085" s="335"/>
      <c r="B2085" s="335"/>
      <c r="C2085" s="335"/>
      <c r="D2085" s="336"/>
      <c r="E2085" s="336">
        <v>1</v>
      </c>
      <c r="F2085" s="338"/>
      <c r="G2085" s="338"/>
      <c r="H2085" s="388"/>
      <c r="I2085" s="364" t="s">
        <v>12</v>
      </c>
      <c r="J2085" s="340">
        <v>10000</v>
      </c>
      <c r="K2085" s="340"/>
      <c r="L2085" s="389"/>
      <c r="M2085" s="293"/>
    </row>
    <row r="2086" spans="1:13" ht="17.25" customHeight="1">
      <c r="A2086" s="335"/>
      <c r="B2086" s="335"/>
      <c r="C2086" s="335"/>
      <c r="D2086" s="336"/>
      <c r="E2086" s="336"/>
      <c r="F2086" s="338"/>
      <c r="G2086" s="338"/>
      <c r="H2086" s="388"/>
      <c r="I2086" s="364"/>
      <c r="J2086" s="389"/>
      <c r="K2086" s="389"/>
      <c r="L2086" s="389"/>
      <c r="M2086" s="345"/>
    </row>
    <row r="2087" spans="1:13" ht="17.25" customHeight="1">
      <c r="A2087" s="335"/>
      <c r="B2087" s="335"/>
      <c r="C2087" s="335"/>
      <c r="D2087" s="336"/>
      <c r="E2087" s="336"/>
      <c r="F2087" s="366"/>
      <c r="G2087" s="366"/>
      <c r="H2087" s="391"/>
      <c r="I2087" s="353" t="s">
        <v>76</v>
      </c>
      <c r="J2087" s="392">
        <f>SUM(J2082:J2086)</f>
        <v>10000</v>
      </c>
      <c r="K2087" s="392"/>
      <c r="L2087" s="392"/>
      <c r="M2087" s="378"/>
    </row>
    <row r="2088" spans="1:13" ht="15.75" customHeight="1">
      <c r="A2088" s="335"/>
      <c r="B2088" s="335"/>
      <c r="C2088" s="335"/>
      <c r="D2088" s="336"/>
      <c r="E2088" s="336"/>
      <c r="F2088" s="338"/>
      <c r="G2088" s="338"/>
      <c r="H2088" s="385"/>
      <c r="I2088" s="338"/>
      <c r="J2088" s="386"/>
      <c r="K2088" s="386"/>
      <c r="L2088" s="386"/>
      <c r="M2088" s="387"/>
    </row>
    <row r="2089" spans="1:13" ht="30" customHeight="1">
      <c r="A2089" s="335">
        <v>161</v>
      </c>
      <c r="B2089" s="335"/>
      <c r="C2089" s="335">
        <v>1</v>
      </c>
      <c r="D2089" s="336"/>
      <c r="E2089" s="336"/>
      <c r="F2089" s="693" t="s">
        <v>1003</v>
      </c>
      <c r="G2089" s="689"/>
      <c r="H2089" s="689"/>
      <c r="I2089" s="690"/>
      <c r="J2089" s="340"/>
      <c r="K2089" s="340"/>
      <c r="L2089" s="340"/>
      <c r="M2089" s="341"/>
    </row>
    <row r="2090" spans="1:13" ht="15" customHeight="1">
      <c r="A2090" s="335"/>
      <c r="B2090" s="335"/>
      <c r="C2090" s="335"/>
      <c r="D2090" s="336">
        <v>2</v>
      </c>
      <c r="E2090" s="336"/>
      <c r="F2090" s="338"/>
      <c r="G2090" s="338"/>
      <c r="H2090" s="388" t="s">
        <v>757</v>
      </c>
      <c r="I2090" s="364"/>
      <c r="J2090" s="389"/>
      <c r="K2090" s="389"/>
      <c r="L2090" s="389"/>
      <c r="M2090" s="390"/>
    </row>
    <row r="2091" spans="1:13" ht="15" customHeight="1">
      <c r="A2091" s="335"/>
      <c r="B2091" s="335"/>
      <c r="C2091" s="335"/>
      <c r="D2091" s="336"/>
      <c r="E2091" s="336">
        <v>1</v>
      </c>
      <c r="F2091" s="338"/>
      <c r="G2091" s="338"/>
      <c r="H2091" s="388"/>
      <c r="I2091" s="364" t="s">
        <v>12</v>
      </c>
      <c r="J2091" s="340">
        <v>35000</v>
      </c>
      <c r="K2091" s="340"/>
      <c r="L2091" s="389"/>
      <c r="M2091" s="293"/>
    </row>
    <row r="2092" spans="1:13" ht="15" customHeight="1">
      <c r="A2092" s="335"/>
      <c r="B2092" s="335"/>
      <c r="C2092" s="335"/>
      <c r="D2092" s="336"/>
      <c r="E2092" s="336"/>
      <c r="F2092" s="338"/>
      <c r="G2092" s="338"/>
      <c r="H2092" s="388"/>
      <c r="I2092" s="364"/>
      <c r="J2092" s="389"/>
      <c r="K2092" s="389"/>
      <c r="L2092" s="389"/>
      <c r="M2092" s="345"/>
    </row>
    <row r="2093" spans="1:13" ht="15" customHeight="1">
      <c r="A2093" s="335"/>
      <c r="B2093" s="335"/>
      <c r="C2093" s="335"/>
      <c r="D2093" s="336"/>
      <c r="E2093" s="336"/>
      <c r="F2093" s="366"/>
      <c r="G2093" s="366"/>
      <c r="H2093" s="391"/>
      <c r="I2093" s="353" t="s">
        <v>76</v>
      </c>
      <c r="J2093" s="392">
        <f>SUM(J2088:J2092)</f>
        <v>35000</v>
      </c>
      <c r="K2093" s="392"/>
      <c r="L2093" s="392"/>
      <c r="M2093" s="378"/>
    </row>
    <row r="2094" spans="1:13" ht="15.75" customHeight="1">
      <c r="A2094" s="335"/>
      <c r="B2094" s="335"/>
      <c r="C2094" s="335"/>
      <c r="D2094" s="336"/>
      <c r="E2094" s="336"/>
      <c r="F2094" s="338"/>
      <c r="G2094" s="338"/>
      <c r="H2094" s="385"/>
      <c r="I2094" s="338"/>
      <c r="J2094" s="386"/>
      <c r="K2094" s="386"/>
      <c r="L2094" s="386"/>
      <c r="M2094" s="387"/>
    </row>
    <row r="2095" spans="1:13" ht="15.75" customHeight="1">
      <c r="A2095" s="335">
        <v>162</v>
      </c>
      <c r="B2095" s="335"/>
      <c r="C2095" s="335">
        <v>1</v>
      </c>
      <c r="D2095" s="336"/>
      <c r="E2095" s="336"/>
      <c r="F2095" s="338" t="s">
        <v>1004</v>
      </c>
      <c r="G2095" s="338"/>
      <c r="H2095" s="388"/>
      <c r="I2095" s="339"/>
      <c r="J2095" s="340"/>
      <c r="K2095" s="340"/>
      <c r="L2095" s="340"/>
      <c r="M2095" s="341"/>
    </row>
    <row r="2096" spans="1:13" ht="15.75" customHeight="1">
      <c r="A2096" s="335"/>
      <c r="B2096" s="335"/>
      <c r="C2096" s="335"/>
      <c r="D2096" s="336">
        <v>2</v>
      </c>
      <c r="E2096" s="336"/>
      <c r="F2096" s="338"/>
      <c r="G2096" s="338"/>
      <c r="H2096" s="388" t="s">
        <v>757</v>
      </c>
      <c r="I2096" s="364"/>
      <c r="J2096" s="389"/>
      <c r="K2096" s="389"/>
      <c r="L2096" s="389"/>
      <c r="M2096" s="390"/>
    </row>
    <row r="2097" spans="1:13" ht="15.75" customHeight="1">
      <c r="A2097" s="335"/>
      <c r="B2097" s="335"/>
      <c r="C2097" s="335"/>
      <c r="D2097" s="336"/>
      <c r="E2097" s="336">
        <v>1</v>
      </c>
      <c r="F2097" s="338"/>
      <c r="G2097" s="338"/>
      <c r="H2097" s="388"/>
      <c r="I2097" s="364" t="s">
        <v>12</v>
      </c>
      <c r="J2097" s="340">
        <v>5000</v>
      </c>
      <c r="K2097" s="340">
        <v>3629</v>
      </c>
      <c r="L2097" s="389">
        <v>12</v>
      </c>
      <c r="M2097" s="155">
        <f>L2097/K2097*100</f>
        <v>0.3306696059520529</v>
      </c>
    </row>
    <row r="2098" spans="1:13" ht="15.75" customHeight="1">
      <c r="A2098" s="335"/>
      <c r="B2098" s="335"/>
      <c r="C2098" s="335"/>
      <c r="D2098" s="336"/>
      <c r="E2098" s="336"/>
      <c r="F2098" s="338"/>
      <c r="G2098" s="338"/>
      <c r="H2098" s="388"/>
      <c r="I2098" s="364"/>
      <c r="J2098" s="389"/>
      <c r="K2098" s="389"/>
      <c r="L2098" s="389"/>
      <c r="M2098" s="345"/>
    </row>
    <row r="2099" spans="1:13" ht="15.75" customHeight="1">
      <c r="A2099" s="335"/>
      <c r="B2099" s="335"/>
      <c r="C2099" s="335"/>
      <c r="D2099" s="336"/>
      <c r="E2099" s="336"/>
      <c r="F2099" s="366"/>
      <c r="G2099" s="366"/>
      <c r="H2099" s="391"/>
      <c r="I2099" s="353" t="s">
        <v>76</v>
      </c>
      <c r="J2099" s="392">
        <f>SUM(J2094:J2098)</f>
        <v>5000</v>
      </c>
      <c r="K2099" s="392">
        <f>SUM(K2094:K2098)</f>
        <v>3629</v>
      </c>
      <c r="L2099" s="392">
        <f>SUM(L2094:L2098)</f>
        <v>12</v>
      </c>
      <c r="M2099" s="165">
        <f>L2099/K2099*100</f>
        <v>0.3306696059520529</v>
      </c>
    </row>
    <row r="2100" spans="1:13" ht="15.75" customHeight="1">
      <c r="A2100" s="335"/>
      <c r="B2100" s="335"/>
      <c r="C2100" s="335"/>
      <c r="D2100" s="336"/>
      <c r="E2100" s="336"/>
      <c r="F2100" s="338"/>
      <c r="G2100" s="338"/>
      <c r="H2100" s="339"/>
      <c r="I2100" s="339"/>
      <c r="J2100" s="340"/>
      <c r="K2100" s="340"/>
      <c r="L2100" s="340"/>
      <c r="M2100" s="341"/>
    </row>
    <row r="2101" spans="1:13" ht="15.75" customHeight="1">
      <c r="A2101" s="335">
        <v>163</v>
      </c>
      <c r="B2101" s="335"/>
      <c r="C2101" s="335">
        <v>2</v>
      </c>
      <c r="D2101" s="336"/>
      <c r="E2101" s="336"/>
      <c r="F2101" s="338" t="s">
        <v>1005</v>
      </c>
      <c r="G2101" s="338"/>
      <c r="H2101" s="388"/>
      <c r="I2101" s="339"/>
      <c r="J2101" s="340"/>
      <c r="K2101" s="340"/>
      <c r="L2101" s="340"/>
      <c r="M2101" s="341"/>
    </row>
    <row r="2102" spans="1:13" ht="15.75" customHeight="1">
      <c r="A2102" s="335"/>
      <c r="B2102" s="335"/>
      <c r="C2102" s="335"/>
      <c r="D2102" s="336">
        <v>2</v>
      </c>
      <c r="E2102" s="336"/>
      <c r="F2102" s="338"/>
      <c r="G2102" s="338"/>
      <c r="H2102" s="388" t="s">
        <v>757</v>
      </c>
      <c r="I2102" s="364"/>
      <c r="J2102" s="389"/>
      <c r="K2102" s="389"/>
      <c r="L2102" s="389"/>
      <c r="M2102" s="390"/>
    </row>
    <row r="2103" spans="1:13" ht="15.75" customHeight="1">
      <c r="A2103" s="335"/>
      <c r="B2103" s="335"/>
      <c r="C2103" s="335"/>
      <c r="D2103" s="336"/>
      <c r="E2103" s="336">
        <v>1</v>
      </c>
      <c r="F2103" s="338"/>
      <c r="G2103" s="338"/>
      <c r="H2103" s="388"/>
      <c r="I2103" s="364" t="s">
        <v>12</v>
      </c>
      <c r="J2103" s="340">
        <v>10000</v>
      </c>
      <c r="K2103" s="340">
        <v>20206</v>
      </c>
      <c r="L2103" s="389">
        <v>16788</v>
      </c>
      <c r="M2103" s="155">
        <f>L2103/K2103*100</f>
        <v>83.08423240621597</v>
      </c>
    </row>
    <row r="2104" spans="1:13" ht="15.75" customHeight="1">
      <c r="A2104" s="335"/>
      <c r="B2104" s="335"/>
      <c r="C2104" s="335"/>
      <c r="D2104" s="336"/>
      <c r="E2104" s="336"/>
      <c r="F2104" s="338"/>
      <c r="G2104" s="338"/>
      <c r="H2104" s="388"/>
      <c r="I2104" s="364"/>
      <c r="J2104" s="389"/>
      <c r="K2104" s="389"/>
      <c r="L2104" s="389"/>
      <c r="M2104" s="345"/>
    </row>
    <row r="2105" spans="1:13" ht="15.75" customHeight="1">
      <c r="A2105" s="335"/>
      <c r="B2105" s="335"/>
      <c r="C2105" s="335"/>
      <c r="D2105" s="336"/>
      <c r="E2105" s="336"/>
      <c r="F2105" s="366"/>
      <c r="G2105" s="366"/>
      <c r="H2105" s="391"/>
      <c r="I2105" s="353" t="s">
        <v>76</v>
      </c>
      <c r="J2105" s="392">
        <f>SUM(J2100:J2104)</f>
        <v>10000</v>
      </c>
      <c r="K2105" s="392">
        <f>SUM(K2100:K2104)</f>
        <v>20206</v>
      </c>
      <c r="L2105" s="392">
        <f>SUM(L2100:L2104)</f>
        <v>16788</v>
      </c>
      <c r="M2105" s="165">
        <f>L2105/K2105*100</f>
        <v>83.08423240621597</v>
      </c>
    </row>
    <row r="2106" spans="1:13" ht="15.75" customHeight="1">
      <c r="A2106" s="335"/>
      <c r="B2106" s="335"/>
      <c r="C2106" s="335"/>
      <c r="D2106" s="336"/>
      <c r="E2106" s="336"/>
      <c r="F2106" s="338"/>
      <c r="G2106" s="338"/>
      <c r="H2106" s="385"/>
      <c r="I2106" s="338"/>
      <c r="J2106" s="386"/>
      <c r="K2106" s="386"/>
      <c r="L2106" s="386"/>
      <c r="M2106" s="387"/>
    </row>
    <row r="2107" spans="1:13" ht="15.75" customHeight="1">
      <c r="A2107" s="335">
        <v>164</v>
      </c>
      <c r="B2107" s="335"/>
      <c r="C2107" s="335">
        <v>1</v>
      </c>
      <c r="D2107" s="336"/>
      <c r="E2107" s="336"/>
      <c r="F2107" s="338" t="s">
        <v>1006</v>
      </c>
      <c r="G2107" s="338"/>
      <c r="H2107" s="388"/>
      <c r="I2107" s="339"/>
      <c r="J2107" s="340"/>
      <c r="K2107" s="340"/>
      <c r="L2107" s="340"/>
      <c r="M2107" s="341"/>
    </row>
    <row r="2108" spans="1:13" ht="15.75" customHeight="1">
      <c r="A2108" s="335"/>
      <c r="B2108" s="335"/>
      <c r="C2108" s="335"/>
      <c r="D2108" s="336">
        <v>2</v>
      </c>
      <c r="E2108" s="336"/>
      <c r="F2108" s="338"/>
      <c r="G2108" s="338"/>
      <c r="H2108" s="388" t="s">
        <v>757</v>
      </c>
      <c r="I2108" s="364"/>
      <c r="J2108" s="389"/>
      <c r="K2108" s="389"/>
      <c r="L2108" s="389"/>
      <c r="M2108" s="390"/>
    </row>
    <row r="2109" spans="1:13" ht="15.75" customHeight="1">
      <c r="A2109" s="335"/>
      <c r="B2109" s="335"/>
      <c r="C2109" s="335"/>
      <c r="D2109" s="336"/>
      <c r="E2109" s="336">
        <v>1</v>
      </c>
      <c r="F2109" s="338"/>
      <c r="G2109" s="338"/>
      <c r="H2109" s="388"/>
      <c r="I2109" s="364" t="s">
        <v>12</v>
      </c>
      <c r="J2109" s="340">
        <v>21000</v>
      </c>
      <c r="K2109" s="340">
        <v>15824</v>
      </c>
      <c r="L2109" s="389">
        <v>820</v>
      </c>
      <c r="M2109" s="155">
        <f>L2109/K2109*100</f>
        <v>5.182002022244692</v>
      </c>
    </row>
    <row r="2110" spans="1:13" ht="12" customHeight="1">
      <c r="A2110" s="335"/>
      <c r="B2110" s="335"/>
      <c r="C2110" s="335"/>
      <c r="D2110" s="336"/>
      <c r="E2110" s="336"/>
      <c r="F2110" s="338"/>
      <c r="G2110" s="338"/>
      <c r="H2110" s="388"/>
      <c r="I2110" s="364"/>
      <c r="J2110" s="389"/>
      <c r="K2110" s="389"/>
      <c r="L2110" s="389"/>
      <c r="M2110" s="345"/>
    </row>
    <row r="2111" spans="1:13" ht="15" customHeight="1">
      <c r="A2111" s="335"/>
      <c r="B2111" s="335"/>
      <c r="C2111" s="335"/>
      <c r="D2111" s="336"/>
      <c r="E2111" s="336"/>
      <c r="F2111" s="366"/>
      <c r="G2111" s="366"/>
      <c r="H2111" s="391"/>
      <c r="I2111" s="353" t="s">
        <v>76</v>
      </c>
      <c r="J2111" s="392">
        <f>SUM(J2106:J2110)</f>
        <v>21000</v>
      </c>
      <c r="K2111" s="392">
        <f>SUM(K2106:K2110)</f>
        <v>15824</v>
      </c>
      <c r="L2111" s="392">
        <f>SUM(L2106:L2110)</f>
        <v>820</v>
      </c>
      <c r="M2111" s="165">
        <f>L2111/K2111*100</f>
        <v>5.182002022244692</v>
      </c>
    </row>
    <row r="2112" spans="1:13" ht="15" customHeight="1">
      <c r="A2112" s="335"/>
      <c r="B2112" s="335"/>
      <c r="C2112" s="335"/>
      <c r="D2112" s="336"/>
      <c r="E2112" s="336"/>
      <c r="F2112" s="338"/>
      <c r="G2112" s="338"/>
      <c r="H2112" s="339"/>
      <c r="I2112" s="339"/>
      <c r="J2112" s="340"/>
      <c r="K2112" s="340"/>
      <c r="L2112" s="340"/>
      <c r="M2112" s="341"/>
    </row>
    <row r="2113" spans="1:13" ht="15" customHeight="1">
      <c r="A2113" s="335">
        <v>165</v>
      </c>
      <c r="B2113" s="335"/>
      <c r="C2113" s="335">
        <v>2</v>
      </c>
      <c r="D2113" s="336"/>
      <c r="E2113" s="336"/>
      <c r="F2113" s="338" t="s">
        <v>1007</v>
      </c>
      <c r="G2113" s="338"/>
      <c r="H2113" s="388"/>
      <c r="I2113" s="339"/>
      <c r="J2113" s="340"/>
      <c r="K2113" s="340"/>
      <c r="L2113" s="340"/>
      <c r="M2113" s="341"/>
    </row>
    <row r="2114" spans="1:13" ht="15" customHeight="1">
      <c r="A2114" s="335"/>
      <c r="B2114" s="335"/>
      <c r="C2114" s="335"/>
      <c r="D2114" s="336">
        <v>2</v>
      </c>
      <c r="E2114" s="336"/>
      <c r="F2114" s="338"/>
      <c r="G2114" s="338"/>
      <c r="H2114" s="388" t="s">
        <v>757</v>
      </c>
      <c r="I2114" s="364"/>
      <c r="J2114" s="389"/>
      <c r="K2114" s="389"/>
      <c r="L2114" s="389"/>
      <c r="M2114" s="390"/>
    </row>
    <row r="2115" spans="1:13" ht="15" customHeight="1">
      <c r="A2115" s="335"/>
      <c r="B2115" s="335"/>
      <c r="C2115" s="335"/>
      <c r="D2115" s="336"/>
      <c r="E2115" s="336">
        <v>1</v>
      </c>
      <c r="F2115" s="338"/>
      <c r="G2115" s="338"/>
      <c r="H2115" s="388"/>
      <c r="I2115" s="364" t="s">
        <v>12</v>
      </c>
      <c r="J2115" s="340">
        <v>7000</v>
      </c>
      <c r="K2115" s="340"/>
      <c r="L2115" s="389"/>
      <c r="M2115" s="293"/>
    </row>
    <row r="2116" spans="1:13" ht="15" customHeight="1">
      <c r="A2116" s="335"/>
      <c r="B2116" s="335"/>
      <c r="C2116" s="335"/>
      <c r="D2116" s="336"/>
      <c r="E2116" s="336"/>
      <c r="F2116" s="338"/>
      <c r="G2116" s="338"/>
      <c r="H2116" s="388"/>
      <c r="I2116" s="364"/>
      <c r="J2116" s="389"/>
      <c r="K2116" s="389"/>
      <c r="L2116" s="389"/>
      <c r="M2116" s="345"/>
    </row>
    <row r="2117" spans="1:13" ht="15" customHeight="1">
      <c r="A2117" s="335"/>
      <c r="B2117" s="335"/>
      <c r="C2117" s="335"/>
      <c r="D2117" s="336"/>
      <c r="E2117" s="336"/>
      <c r="F2117" s="366"/>
      <c r="G2117" s="366"/>
      <c r="H2117" s="391"/>
      <c r="I2117" s="353" t="s">
        <v>76</v>
      </c>
      <c r="J2117" s="392">
        <f>SUM(J2112:J2116)</f>
        <v>7000</v>
      </c>
      <c r="K2117" s="392"/>
      <c r="L2117" s="392"/>
      <c r="M2117" s="165"/>
    </row>
    <row r="2118" spans="1:13" ht="15" customHeight="1">
      <c r="A2118" s="325"/>
      <c r="B2118" s="325"/>
      <c r="C2118" s="325"/>
      <c r="D2118" s="326"/>
      <c r="E2118" s="326"/>
      <c r="F2118" s="333"/>
      <c r="G2118" s="333"/>
      <c r="H2118" s="334"/>
      <c r="I2118" s="333"/>
      <c r="J2118" s="376"/>
      <c r="K2118" s="376"/>
      <c r="L2118" s="376"/>
      <c r="M2118" s="377"/>
    </row>
    <row r="2119" spans="1:13" ht="15" customHeight="1">
      <c r="A2119" s="335">
        <v>166</v>
      </c>
      <c r="B2119" s="335"/>
      <c r="C2119" s="335">
        <v>2</v>
      </c>
      <c r="D2119" s="336"/>
      <c r="E2119" s="336"/>
      <c r="F2119" s="338" t="s">
        <v>1008</v>
      </c>
      <c r="G2119" s="338"/>
      <c r="H2119" s="388"/>
      <c r="I2119" s="339"/>
      <c r="J2119" s="340"/>
      <c r="K2119" s="340"/>
      <c r="L2119" s="340"/>
      <c r="M2119" s="341"/>
    </row>
    <row r="2120" spans="1:13" ht="15" customHeight="1">
      <c r="A2120" s="335"/>
      <c r="B2120" s="335"/>
      <c r="C2120" s="335"/>
      <c r="D2120" s="336">
        <v>2</v>
      </c>
      <c r="E2120" s="336"/>
      <c r="F2120" s="338"/>
      <c r="G2120" s="338"/>
      <c r="H2120" s="388" t="s">
        <v>757</v>
      </c>
      <c r="I2120" s="364"/>
      <c r="J2120" s="389"/>
      <c r="K2120" s="389"/>
      <c r="L2120" s="389"/>
      <c r="M2120" s="390"/>
    </row>
    <row r="2121" spans="1:13" ht="15" customHeight="1">
      <c r="A2121" s="335"/>
      <c r="B2121" s="335"/>
      <c r="C2121" s="335"/>
      <c r="D2121" s="336"/>
      <c r="E2121" s="336">
        <v>1</v>
      </c>
      <c r="F2121" s="338"/>
      <c r="G2121" s="338"/>
      <c r="H2121" s="388"/>
      <c r="I2121" s="364" t="s">
        <v>12</v>
      </c>
      <c r="J2121" s="340">
        <v>8000</v>
      </c>
      <c r="K2121" s="340">
        <v>26299</v>
      </c>
      <c r="L2121" s="389">
        <v>21332</v>
      </c>
      <c r="M2121" s="155">
        <f>L2121/K2121*100</f>
        <v>81.11335031750257</v>
      </c>
    </row>
    <row r="2122" spans="1:13" ht="15" customHeight="1">
      <c r="A2122" s="335"/>
      <c r="B2122" s="335"/>
      <c r="C2122" s="335"/>
      <c r="D2122" s="336"/>
      <c r="E2122" s="336"/>
      <c r="F2122" s="338"/>
      <c r="G2122" s="338"/>
      <c r="H2122" s="388"/>
      <c r="I2122" s="364"/>
      <c r="J2122" s="389"/>
      <c r="K2122" s="389"/>
      <c r="L2122" s="389"/>
      <c r="M2122" s="345"/>
    </row>
    <row r="2123" spans="1:13" ht="15" customHeight="1">
      <c r="A2123" s="335"/>
      <c r="B2123" s="335"/>
      <c r="C2123" s="335"/>
      <c r="D2123" s="336"/>
      <c r="E2123" s="336"/>
      <c r="F2123" s="366"/>
      <c r="G2123" s="366"/>
      <c r="H2123" s="391"/>
      <c r="I2123" s="353" t="s">
        <v>76</v>
      </c>
      <c r="J2123" s="392">
        <f>SUM(J2119:J2122)</f>
        <v>8000</v>
      </c>
      <c r="K2123" s="392">
        <f>SUM(K2119:K2122)</f>
        <v>26299</v>
      </c>
      <c r="L2123" s="392">
        <f>SUM(L2119:L2122)</f>
        <v>21332</v>
      </c>
      <c r="M2123" s="165">
        <f>L2123/K2123*100</f>
        <v>81.11335031750257</v>
      </c>
    </row>
    <row r="2124" spans="1:13" ht="15" customHeight="1">
      <c r="A2124" s="335"/>
      <c r="B2124" s="335"/>
      <c r="C2124" s="335"/>
      <c r="D2124" s="336"/>
      <c r="E2124" s="336"/>
      <c r="F2124" s="338"/>
      <c r="G2124" s="338"/>
      <c r="H2124" s="385"/>
      <c r="I2124" s="338"/>
      <c r="J2124" s="386"/>
      <c r="K2124" s="386"/>
      <c r="L2124" s="386"/>
      <c r="M2124" s="387"/>
    </row>
    <row r="2125" spans="1:13" ht="15.75" customHeight="1">
      <c r="A2125" s="335">
        <v>167</v>
      </c>
      <c r="B2125" s="335"/>
      <c r="C2125" s="335">
        <v>1</v>
      </c>
      <c r="D2125" s="336"/>
      <c r="E2125" s="336"/>
      <c r="F2125" s="338" t="s">
        <v>1009</v>
      </c>
      <c r="G2125" s="338"/>
      <c r="H2125" s="388"/>
      <c r="I2125" s="339"/>
      <c r="J2125" s="340"/>
      <c r="K2125" s="340"/>
      <c r="L2125" s="340"/>
      <c r="M2125" s="341"/>
    </row>
    <row r="2126" spans="1:13" ht="15.75" customHeight="1">
      <c r="A2126" s="335"/>
      <c r="B2126" s="335"/>
      <c r="C2126" s="335"/>
      <c r="D2126" s="336">
        <v>2</v>
      </c>
      <c r="E2126" s="336"/>
      <c r="F2126" s="338"/>
      <c r="G2126" s="338"/>
      <c r="H2126" s="388" t="s">
        <v>757</v>
      </c>
      <c r="I2126" s="364"/>
      <c r="J2126" s="389"/>
      <c r="K2126" s="389"/>
      <c r="L2126" s="389"/>
      <c r="M2126" s="390"/>
    </row>
    <row r="2127" spans="1:13" ht="15.75" customHeight="1">
      <c r="A2127" s="335"/>
      <c r="B2127" s="335"/>
      <c r="C2127" s="335"/>
      <c r="D2127" s="336"/>
      <c r="E2127" s="336">
        <v>1</v>
      </c>
      <c r="F2127" s="338"/>
      <c r="G2127" s="338"/>
      <c r="H2127" s="388"/>
      <c r="I2127" s="364" t="s">
        <v>12</v>
      </c>
      <c r="J2127" s="340">
        <v>15000</v>
      </c>
      <c r="K2127" s="340">
        <v>16841</v>
      </c>
      <c r="L2127" s="389">
        <v>16743</v>
      </c>
      <c r="M2127" s="155">
        <f>L2127/K2127*100</f>
        <v>99.41808681194703</v>
      </c>
    </row>
    <row r="2128" spans="1:13" ht="15.75" customHeight="1">
      <c r="A2128" s="335"/>
      <c r="B2128" s="335"/>
      <c r="C2128" s="335"/>
      <c r="D2128" s="336"/>
      <c r="E2128" s="336"/>
      <c r="F2128" s="338"/>
      <c r="G2128" s="338"/>
      <c r="H2128" s="388"/>
      <c r="I2128" s="364"/>
      <c r="J2128" s="389"/>
      <c r="K2128" s="389"/>
      <c r="L2128" s="389"/>
      <c r="M2128" s="345"/>
    </row>
    <row r="2129" spans="1:13" ht="15.75" customHeight="1">
      <c r="A2129" s="335"/>
      <c r="B2129" s="335"/>
      <c r="C2129" s="335"/>
      <c r="D2129" s="336"/>
      <c r="E2129" s="336"/>
      <c r="F2129" s="366"/>
      <c r="G2129" s="366"/>
      <c r="H2129" s="391"/>
      <c r="I2129" s="353" t="s">
        <v>76</v>
      </c>
      <c r="J2129" s="392">
        <f>SUM(J2124:J2128)</f>
        <v>15000</v>
      </c>
      <c r="K2129" s="392">
        <f>SUM(K2124:K2128)</f>
        <v>16841</v>
      </c>
      <c r="L2129" s="392">
        <f>SUM(L2124:L2128)</f>
        <v>16743</v>
      </c>
      <c r="M2129" s="165">
        <f>L2129/K2129*100</f>
        <v>99.41808681194703</v>
      </c>
    </row>
    <row r="2130" spans="1:13" ht="15.75" customHeight="1">
      <c r="A2130" s="325"/>
      <c r="B2130" s="325"/>
      <c r="C2130" s="325"/>
      <c r="D2130" s="326"/>
      <c r="E2130" s="326"/>
      <c r="F2130" s="333"/>
      <c r="G2130" s="333"/>
      <c r="H2130" s="334"/>
      <c r="I2130" s="333"/>
      <c r="J2130" s="376"/>
      <c r="K2130" s="376"/>
      <c r="L2130" s="376"/>
      <c r="M2130" s="377"/>
    </row>
    <row r="2131" spans="1:13" ht="15.75" customHeight="1">
      <c r="A2131" s="335">
        <v>168</v>
      </c>
      <c r="B2131" s="335"/>
      <c r="C2131" s="335">
        <v>2</v>
      </c>
      <c r="D2131" s="336"/>
      <c r="E2131" s="336"/>
      <c r="F2131" s="338" t="s">
        <v>1010</v>
      </c>
      <c r="G2131" s="338"/>
      <c r="H2131" s="388"/>
      <c r="I2131" s="339"/>
      <c r="J2131" s="340"/>
      <c r="K2131" s="340"/>
      <c r="L2131" s="340"/>
      <c r="M2131" s="341"/>
    </row>
    <row r="2132" spans="1:13" ht="15.75" customHeight="1">
      <c r="A2132" s="335"/>
      <c r="B2132" s="335"/>
      <c r="C2132" s="335"/>
      <c r="D2132" s="336">
        <v>1</v>
      </c>
      <c r="E2132" s="336"/>
      <c r="F2132" s="338"/>
      <c r="G2132" s="338"/>
      <c r="H2132" s="388" t="s">
        <v>755</v>
      </c>
      <c r="I2132" s="339"/>
      <c r="J2132" s="340"/>
      <c r="K2132" s="340"/>
      <c r="L2132" s="340"/>
      <c r="M2132" s="341"/>
    </row>
    <row r="2133" spans="1:13" ht="15.75" customHeight="1">
      <c r="A2133" s="335"/>
      <c r="B2133" s="335"/>
      <c r="C2133" s="335"/>
      <c r="D2133" s="336"/>
      <c r="E2133" s="336">
        <v>1</v>
      </c>
      <c r="F2133" s="338"/>
      <c r="G2133" s="338"/>
      <c r="H2133" s="388"/>
      <c r="I2133" s="339" t="s">
        <v>1449</v>
      </c>
      <c r="J2133" s="340"/>
      <c r="K2133" s="340">
        <v>620</v>
      </c>
      <c r="L2133" s="340">
        <v>620</v>
      </c>
      <c r="M2133" s="155">
        <f>L2133/K2133*100</f>
        <v>100</v>
      </c>
    </row>
    <row r="2134" spans="1:13" ht="15.75" customHeight="1">
      <c r="A2134" s="335"/>
      <c r="B2134" s="335"/>
      <c r="C2134" s="335"/>
      <c r="D2134" s="336"/>
      <c r="E2134" s="336">
        <v>2</v>
      </c>
      <c r="F2134" s="338"/>
      <c r="G2134" s="338"/>
      <c r="H2134" s="388"/>
      <c r="I2134" s="339" t="s">
        <v>1450</v>
      </c>
      <c r="J2134" s="340"/>
      <c r="K2134" s="340">
        <v>134</v>
      </c>
      <c r="L2134" s="340">
        <v>134</v>
      </c>
      <c r="M2134" s="155">
        <f>L2134/K2134*100</f>
        <v>100</v>
      </c>
    </row>
    <row r="2135" spans="1:13" ht="15.75" customHeight="1">
      <c r="A2135" s="335"/>
      <c r="B2135" s="335"/>
      <c r="C2135" s="335"/>
      <c r="D2135" s="336">
        <v>2</v>
      </c>
      <c r="E2135" s="336"/>
      <c r="F2135" s="338"/>
      <c r="G2135" s="338"/>
      <c r="H2135" s="388" t="s">
        <v>757</v>
      </c>
      <c r="I2135" s="364"/>
      <c r="J2135" s="389"/>
      <c r="K2135" s="389"/>
      <c r="L2135" s="389"/>
      <c r="M2135" s="293"/>
    </row>
    <row r="2136" spans="1:13" ht="15.75" customHeight="1">
      <c r="A2136" s="335"/>
      <c r="B2136" s="335"/>
      <c r="C2136" s="335"/>
      <c r="D2136" s="336"/>
      <c r="E2136" s="336">
        <v>1</v>
      </c>
      <c r="F2136" s="338"/>
      <c r="G2136" s="338"/>
      <c r="H2136" s="388"/>
      <c r="I2136" s="364" t="s">
        <v>12</v>
      </c>
      <c r="J2136" s="340">
        <v>17000</v>
      </c>
      <c r="K2136" s="340">
        <v>10938</v>
      </c>
      <c r="L2136" s="389">
        <v>6433</v>
      </c>
      <c r="M2136" s="155">
        <f>L2136/K2136*100</f>
        <v>58.81331139147925</v>
      </c>
    </row>
    <row r="2137" spans="1:13" ht="15.75" customHeight="1">
      <c r="A2137" s="335"/>
      <c r="B2137" s="335"/>
      <c r="C2137" s="335"/>
      <c r="D2137" s="336"/>
      <c r="E2137" s="336"/>
      <c r="F2137" s="338"/>
      <c r="G2137" s="338"/>
      <c r="H2137" s="388"/>
      <c r="I2137" s="364"/>
      <c r="J2137" s="389"/>
      <c r="K2137" s="389"/>
      <c r="L2137" s="389"/>
      <c r="M2137" s="345"/>
    </row>
    <row r="2138" spans="1:13" ht="15.75" customHeight="1">
      <c r="A2138" s="335"/>
      <c r="B2138" s="335"/>
      <c r="C2138" s="335"/>
      <c r="D2138" s="336"/>
      <c r="E2138" s="336"/>
      <c r="F2138" s="366"/>
      <c r="G2138" s="366"/>
      <c r="H2138" s="391"/>
      <c r="I2138" s="353" t="s">
        <v>76</v>
      </c>
      <c r="J2138" s="392">
        <f>SUM(J2131:J2137)</f>
        <v>17000</v>
      </c>
      <c r="K2138" s="392">
        <f>SUM(K2131:K2137)</f>
        <v>11692</v>
      </c>
      <c r="L2138" s="392">
        <f>SUM(L2131:L2137)</f>
        <v>7187</v>
      </c>
      <c r="M2138" s="165">
        <f>L2138/K2138*100</f>
        <v>61.46938077317824</v>
      </c>
    </row>
    <row r="2139" spans="1:13" ht="15.75" customHeight="1">
      <c r="A2139" s="325"/>
      <c r="B2139" s="325"/>
      <c r="C2139" s="325"/>
      <c r="D2139" s="326"/>
      <c r="E2139" s="326"/>
      <c r="F2139" s="333"/>
      <c r="G2139" s="333"/>
      <c r="H2139" s="334"/>
      <c r="I2139" s="333"/>
      <c r="J2139" s="376"/>
      <c r="K2139" s="376"/>
      <c r="L2139" s="376"/>
      <c r="M2139" s="377"/>
    </row>
    <row r="2140" spans="1:13" ht="15.75" customHeight="1">
      <c r="A2140" s="335">
        <v>169</v>
      </c>
      <c r="B2140" s="335"/>
      <c r="C2140" s="335">
        <v>2</v>
      </c>
      <c r="D2140" s="336"/>
      <c r="E2140" s="336"/>
      <c r="F2140" s="338" t="s">
        <v>1011</v>
      </c>
      <c r="G2140" s="338"/>
      <c r="H2140" s="388"/>
      <c r="I2140" s="339"/>
      <c r="J2140" s="340"/>
      <c r="K2140" s="340"/>
      <c r="L2140" s="340"/>
      <c r="M2140" s="341"/>
    </row>
    <row r="2141" spans="1:13" ht="15.75" customHeight="1">
      <c r="A2141" s="335"/>
      <c r="B2141" s="335"/>
      <c r="C2141" s="335"/>
      <c r="D2141" s="336">
        <v>1</v>
      </c>
      <c r="E2141" s="336"/>
      <c r="F2141" s="338"/>
      <c r="G2141" s="338"/>
      <c r="H2141" s="388" t="s">
        <v>755</v>
      </c>
      <c r="I2141" s="339"/>
      <c r="J2141" s="340"/>
      <c r="K2141" s="340"/>
      <c r="L2141" s="340"/>
      <c r="M2141" s="341"/>
    </row>
    <row r="2142" spans="1:13" ht="15.75" customHeight="1">
      <c r="A2142" s="335"/>
      <c r="B2142" s="335"/>
      <c r="C2142" s="335"/>
      <c r="D2142" s="336"/>
      <c r="E2142" s="336">
        <v>3</v>
      </c>
      <c r="F2142" s="338"/>
      <c r="G2142" s="338"/>
      <c r="H2142" s="339"/>
      <c r="I2142" s="339" t="s">
        <v>1451</v>
      </c>
      <c r="J2142" s="340"/>
      <c r="K2142" s="340">
        <v>158</v>
      </c>
      <c r="L2142" s="340">
        <v>158</v>
      </c>
      <c r="M2142" s="155">
        <f>L2142/K2142*100</f>
        <v>100</v>
      </c>
    </row>
    <row r="2143" spans="1:13" ht="15.75" customHeight="1">
      <c r="A2143" s="335"/>
      <c r="B2143" s="335"/>
      <c r="C2143" s="335"/>
      <c r="D2143" s="336">
        <v>2</v>
      </c>
      <c r="E2143" s="336"/>
      <c r="F2143" s="338"/>
      <c r="G2143" s="338"/>
      <c r="H2143" s="388" t="s">
        <v>757</v>
      </c>
      <c r="I2143" s="364"/>
      <c r="J2143" s="389"/>
      <c r="K2143" s="389"/>
      <c r="L2143" s="389"/>
      <c r="M2143" s="390"/>
    </row>
    <row r="2144" spans="1:13" ht="15.75" customHeight="1">
      <c r="A2144" s="335"/>
      <c r="B2144" s="335"/>
      <c r="C2144" s="335"/>
      <c r="D2144" s="336"/>
      <c r="E2144" s="336">
        <v>1</v>
      </c>
      <c r="F2144" s="338"/>
      <c r="G2144" s="338"/>
      <c r="H2144" s="388"/>
      <c r="I2144" s="364" t="s">
        <v>12</v>
      </c>
      <c r="J2144" s="340">
        <v>30000</v>
      </c>
      <c r="K2144" s="340">
        <v>29842</v>
      </c>
      <c r="L2144" s="389">
        <v>6134</v>
      </c>
      <c r="M2144" s="155">
        <f>L2144/K2144*100</f>
        <v>20.55492259231955</v>
      </c>
    </row>
    <row r="2145" spans="1:13" ht="7.5" customHeight="1">
      <c r="A2145" s="335"/>
      <c r="B2145" s="335"/>
      <c r="C2145" s="335"/>
      <c r="D2145" s="336"/>
      <c r="E2145" s="336"/>
      <c r="F2145" s="338"/>
      <c r="G2145" s="338"/>
      <c r="H2145" s="388"/>
      <c r="I2145" s="364"/>
      <c r="J2145" s="340"/>
      <c r="K2145" s="340"/>
      <c r="L2145" s="389"/>
      <c r="M2145" s="345"/>
    </row>
    <row r="2146" spans="1:13" ht="15.75" customHeight="1">
      <c r="A2146" s="335"/>
      <c r="B2146" s="335"/>
      <c r="C2146" s="335"/>
      <c r="D2146" s="336"/>
      <c r="E2146" s="336"/>
      <c r="F2146" s="366"/>
      <c r="G2146" s="366"/>
      <c r="H2146" s="391"/>
      <c r="I2146" s="353" t="s">
        <v>76</v>
      </c>
      <c r="J2146" s="392">
        <f>SUM(J2140:J2145)</f>
        <v>30000</v>
      </c>
      <c r="K2146" s="392">
        <f>SUM(K2140:K2145)</f>
        <v>30000</v>
      </c>
      <c r="L2146" s="392">
        <f>SUM(L2140:L2145)</f>
        <v>6292</v>
      </c>
      <c r="M2146" s="165">
        <f>L2146/K2146*100</f>
        <v>20.973333333333333</v>
      </c>
    </row>
    <row r="2147" spans="1:13" ht="14.25" customHeight="1">
      <c r="A2147" s="325"/>
      <c r="B2147" s="325"/>
      <c r="C2147" s="325"/>
      <c r="D2147" s="326"/>
      <c r="E2147" s="326"/>
      <c r="F2147" s="333"/>
      <c r="G2147" s="333"/>
      <c r="H2147" s="334"/>
      <c r="I2147" s="333"/>
      <c r="J2147" s="376"/>
      <c r="K2147" s="376"/>
      <c r="L2147" s="376"/>
      <c r="M2147" s="377"/>
    </row>
    <row r="2148" spans="1:13" ht="14.25" customHeight="1">
      <c r="A2148" s="335">
        <v>170</v>
      </c>
      <c r="B2148" s="335"/>
      <c r="C2148" s="335">
        <v>2</v>
      </c>
      <c r="D2148" s="336"/>
      <c r="E2148" s="336"/>
      <c r="F2148" s="338" t="s">
        <v>1012</v>
      </c>
      <c r="G2148" s="338"/>
      <c r="H2148" s="388"/>
      <c r="I2148" s="339"/>
      <c r="J2148" s="340"/>
      <c r="K2148" s="340"/>
      <c r="L2148" s="340"/>
      <c r="M2148" s="341"/>
    </row>
    <row r="2149" spans="1:13" ht="14.25" customHeight="1">
      <c r="A2149" s="335"/>
      <c r="B2149" s="335"/>
      <c r="C2149" s="335"/>
      <c r="D2149" s="336">
        <v>2</v>
      </c>
      <c r="E2149" s="336"/>
      <c r="F2149" s="338"/>
      <c r="G2149" s="338"/>
      <c r="H2149" s="388" t="s">
        <v>757</v>
      </c>
      <c r="I2149" s="364"/>
      <c r="J2149" s="389"/>
      <c r="K2149" s="389"/>
      <c r="L2149" s="389"/>
      <c r="M2149" s="390"/>
    </row>
    <row r="2150" spans="1:13" ht="14.25" customHeight="1">
      <c r="A2150" s="335"/>
      <c r="B2150" s="335"/>
      <c r="C2150" s="335"/>
      <c r="D2150" s="336"/>
      <c r="E2150" s="336">
        <v>1</v>
      </c>
      <c r="F2150" s="338"/>
      <c r="G2150" s="338"/>
      <c r="H2150" s="388"/>
      <c r="I2150" s="364" t="s">
        <v>12</v>
      </c>
      <c r="J2150" s="340"/>
      <c r="K2150" s="340">
        <v>7715</v>
      </c>
      <c r="L2150" s="389"/>
      <c r="M2150" s="155"/>
    </row>
    <row r="2151" spans="1:13" ht="6.75" customHeight="1">
      <c r="A2151" s="335"/>
      <c r="B2151" s="335"/>
      <c r="C2151" s="335"/>
      <c r="D2151" s="336"/>
      <c r="E2151" s="336"/>
      <c r="F2151" s="338"/>
      <c r="G2151" s="338"/>
      <c r="H2151" s="388"/>
      <c r="I2151" s="364"/>
      <c r="J2151" s="340"/>
      <c r="K2151" s="340"/>
      <c r="L2151" s="389"/>
      <c r="M2151" s="345"/>
    </row>
    <row r="2152" spans="1:13" ht="14.25" customHeight="1">
      <c r="A2152" s="335"/>
      <c r="B2152" s="335"/>
      <c r="C2152" s="335"/>
      <c r="D2152" s="336"/>
      <c r="E2152" s="336"/>
      <c r="F2152" s="366"/>
      <c r="G2152" s="366"/>
      <c r="H2152" s="391"/>
      <c r="I2152" s="353" t="s">
        <v>76</v>
      </c>
      <c r="J2152" s="392">
        <f>SUM(J2148:J2151)</f>
        <v>0</v>
      </c>
      <c r="K2152" s="392">
        <f>SUM(K2148:K2151)</f>
        <v>7715</v>
      </c>
      <c r="L2152" s="392">
        <f>SUM(L2148:L2151)</f>
        <v>0</v>
      </c>
      <c r="M2152" s="165"/>
    </row>
    <row r="2153" spans="1:13" ht="14.25" customHeight="1">
      <c r="A2153" s="325"/>
      <c r="B2153" s="325"/>
      <c r="C2153" s="325"/>
      <c r="D2153" s="326"/>
      <c r="E2153" s="326"/>
      <c r="F2153" s="333"/>
      <c r="G2153" s="333"/>
      <c r="H2153" s="334"/>
      <c r="I2153" s="333"/>
      <c r="J2153" s="376"/>
      <c r="K2153" s="376"/>
      <c r="L2153" s="376"/>
      <c r="M2153" s="377"/>
    </row>
    <row r="2154" spans="1:13" ht="14.25" customHeight="1">
      <c r="A2154" s="335">
        <v>171</v>
      </c>
      <c r="B2154" s="335"/>
      <c r="C2154" s="335">
        <v>2</v>
      </c>
      <c r="D2154" s="336"/>
      <c r="E2154" s="336"/>
      <c r="F2154" s="338" t="s">
        <v>1013</v>
      </c>
      <c r="G2154" s="338"/>
      <c r="H2154" s="388"/>
      <c r="I2154" s="339"/>
      <c r="J2154" s="340"/>
      <c r="K2154" s="340"/>
      <c r="L2154" s="340"/>
      <c r="M2154" s="341"/>
    </row>
    <row r="2155" spans="1:13" ht="14.25" customHeight="1">
      <c r="A2155" s="335"/>
      <c r="B2155" s="335"/>
      <c r="C2155" s="335"/>
      <c r="D2155" s="336">
        <v>2</v>
      </c>
      <c r="E2155" s="336"/>
      <c r="F2155" s="338"/>
      <c r="G2155" s="338"/>
      <c r="H2155" s="388" t="s">
        <v>757</v>
      </c>
      <c r="I2155" s="364"/>
      <c r="J2155" s="389"/>
      <c r="K2155" s="389"/>
      <c r="L2155" s="389"/>
      <c r="M2155" s="390"/>
    </row>
    <row r="2156" spans="1:13" ht="14.25" customHeight="1">
      <c r="A2156" s="335"/>
      <c r="B2156" s="335"/>
      <c r="C2156" s="335"/>
      <c r="D2156" s="336"/>
      <c r="E2156" s="336">
        <v>1</v>
      </c>
      <c r="F2156" s="338"/>
      <c r="G2156" s="338"/>
      <c r="H2156" s="388"/>
      <c r="I2156" s="364" t="s">
        <v>12</v>
      </c>
      <c r="J2156" s="340"/>
      <c r="K2156" s="340">
        <v>2188</v>
      </c>
      <c r="L2156" s="389">
        <v>2188</v>
      </c>
      <c r="M2156" s="155">
        <f>L2156/K2156*100</f>
        <v>100</v>
      </c>
    </row>
    <row r="2157" spans="1:13" ht="8.25" customHeight="1">
      <c r="A2157" s="335"/>
      <c r="B2157" s="335"/>
      <c r="C2157" s="335"/>
      <c r="D2157" s="336"/>
      <c r="E2157" s="336"/>
      <c r="F2157" s="338"/>
      <c r="G2157" s="338"/>
      <c r="H2157" s="388"/>
      <c r="I2157" s="364"/>
      <c r="J2157" s="340"/>
      <c r="K2157" s="340"/>
      <c r="L2157" s="389"/>
      <c r="M2157" s="345"/>
    </row>
    <row r="2158" spans="1:13" ht="14.25" customHeight="1">
      <c r="A2158" s="335"/>
      <c r="B2158" s="335"/>
      <c r="C2158" s="335"/>
      <c r="D2158" s="336"/>
      <c r="E2158" s="336"/>
      <c r="F2158" s="366"/>
      <c r="G2158" s="366"/>
      <c r="H2158" s="391"/>
      <c r="I2158" s="353" t="s">
        <v>76</v>
      </c>
      <c r="J2158" s="392">
        <f>SUM(J2154:J2157)</f>
        <v>0</v>
      </c>
      <c r="K2158" s="392">
        <f>SUM(K2154:K2157)</f>
        <v>2188</v>
      </c>
      <c r="L2158" s="392">
        <f>SUM(L2154:L2157)</f>
        <v>2188</v>
      </c>
      <c r="M2158" s="165">
        <f>L2158/K2158*100</f>
        <v>100</v>
      </c>
    </row>
    <row r="2159" spans="1:13" ht="14.25" customHeight="1">
      <c r="A2159" s="325"/>
      <c r="B2159" s="325"/>
      <c r="C2159" s="325"/>
      <c r="D2159" s="326"/>
      <c r="E2159" s="326"/>
      <c r="F2159" s="333"/>
      <c r="G2159" s="333"/>
      <c r="H2159" s="334"/>
      <c r="I2159" s="333"/>
      <c r="J2159" s="376"/>
      <c r="K2159" s="376"/>
      <c r="L2159" s="376"/>
      <c r="M2159" s="377"/>
    </row>
    <row r="2160" spans="1:13" ht="14.25" customHeight="1">
      <c r="A2160" s="335">
        <v>172</v>
      </c>
      <c r="B2160" s="335"/>
      <c r="C2160" s="335">
        <v>1</v>
      </c>
      <c r="D2160" s="336"/>
      <c r="E2160" s="336"/>
      <c r="F2160" s="338" t="s">
        <v>1014</v>
      </c>
      <c r="G2160" s="338"/>
      <c r="H2160" s="388"/>
      <c r="I2160" s="339"/>
      <c r="J2160" s="340"/>
      <c r="K2160" s="340"/>
      <c r="L2160" s="340"/>
      <c r="M2160" s="341"/>
    </row>
    <row r="2161" spans="1:13" ht="14.25" customHeight="1">
      <c r="A2161" s="335"/>
      <c r="B2161" s="335"/>
      <c r="C2161" s="335"/>
      <c r="D2161" s="336">
        <v>1</v>
      </c>
      <c r="E2161" s="336"/>
      <c r="F2161" s="338"/>
      <c r="G2161" s="338"/>
      <c r="H2161" s="388" t="s">
        <v>755</v>
      </c>
      <c r="I2161" s="339"/>
      <c r="J2161" s="340"/>
      <c r="K2161" s="340"/>
      <c r="L2161" s="340"/>
      <c r="M2161" s="341"/>
    </row>
    <row r="2162" spans="1:13" ht="14.25" customHeight="1">
      <c r="A2162" s="335"/>
      <c r="B2162" s="335"/>
      <c r="C2162" s="335"/>
      <c r="D2162" s="336"/>
      <c r="E2162" s="336">
        <v>5</v>
      </c>
      <c r="F2162" s="338"/>
      <c r="G2162" s="338"/>
      <c r="H2162" s="388"/>
      <c r="I2162" s="364" t="s">
        <v>1452</v>
      </c>
      <c r="J2162" s="340"/>
      <c r="K2162" s="340">
        <v>100</v>
      </c>
      <c r="L2162" s="389">
        <v>100</v>
      </c>
      <c r="M2162" s="155">
        <f>L2162/K2162*100</f>
        <v>100</v>
      </c>
    </row>
    <row r="2163" spans="1:13" ht="14.25" customHeight="1">
      <c r="A2163" s="335"/>
      <c r="B2163" s="335"/>
      <c r="C2163" s="335"/>
      <c r="D2163" s="336">
        <v>2</v>
      </c>
      <c r="E2163" s="336"/>
      <c r="F2163" s="338"/>
      <c r="G2163" s="338"/>
      <c r="H2163" s="388" t="s">
        <v>757</v>
      </c>
      <c r="I2163" s="364"/>
      <c r="J2163" s="389"/>
      <c r="K2163" s="389"/>
      <c r="L2163" s="389"/>
      <c r="M2163" s="390"/>
    </row>
    <row r="2164" spans="1:13" ht="14.25" customHeight="1">
      <c r="A2164" s="335"/>
      <c r="B2164" s="335"/>
      <c r="C2164" s="335"/>
      <c r="D2164" s="336"/>
      <c r="E2164" s="336">
        <v>1</v>
      </c>
      <c r="F2164" s="338"/>
      <c r="G2164" s="338"/>
      <c r="H2164" s="388"/>
      <c r="I2164" s="364" t="s">
        <v>12</v>
      </c>
      <c r="J2164" s="340"/>
      <c r="K2164" s="340">
        <v>3984</v>
      </c>
      <c r="L2164" s="389"/>
      <c r="M2164" s="155"/>
    </row>
    <row r="2165" spans="1:13" ht="14.25" customHeight="1">
      <c r="A2165" s="335"/>
      <c r="B2165" s="335"/>
      <c r="C2165" s="335"/>
      <c r="D2165" s="336"/>
      <c r="E2165" s="336">
        <v>3</v>
      </c>
      <c r="F2165" s="338"/>
      <c r="G2165" s="338"/>
      <c r="H2165" s="388"/>
      <c r="I2165" s="364" t="s">
        <v>759</v>
      </c>
      <c r="J2165" s="340"/>
      <c r="K2165" s="340">
        <v>8701</v>
      </c>
      <c r="L2165" s="389">
        <v>8701</v>
      </c>
      <c r="M2165" s="155">
        <f>L2165/K2165*100</f>
        <v>100</v>
      </c>
    </row>
    <row r="2166" spans="1:13" ht="14.25" customHeight="1">
      <c r="A2166" s="335"/>
      <c r="B2166" s="335"/>
      <c r="C2166" s="335"/>
      <c r="D2166" s="336"/>
      <c r="E2166" s="336"/>
      <c r="F2166" s="338"/>
      <c r="G2166" s="338"/>
      <c r="H2166" s="388"/>
      <c r="I2166" s="364"/>
      <c r="J2166" s="340"/>
      <c r="K2166" s="340"/>
      <c r="L2166" s="389"/>
      <c r="M2166" s="345"/>
    </row>
    <row r="2167" spans="1:13" ht="14.25" customHeight="1">
      <c r="A2167" s="335"/>
      <c r="B2167" s="335"/>
      <c r="C2167" s="335"/>
      <c r="D2167" s="336"/>
      <c r="E2167" s="336"/>
      <c r="F2167" s="366"/>
      <c r="G2167" s="366"/>
      <c r="H2167" s="391"/>
      <c r="I2167" s="353" t="s">
        <v>76</v>
      </c>
      <c r="J2167" s="392">
        <f>SUM(J2160:J2166)</f>
        <v>0</v>
      </c>
      <c r="K2167" s="392">
        <f>SUM(K2161:K2166)</f>
        <v>12785</v>
      </c>
      <c r="L2167" s="392">
        <f>SUM(L2161:L2166)</f>
        <v>8801</v>
      </c>
      <c r="M2167" s="165">
        <f>L2167/K2167*100</f>
        <v>68.83848259679311</v>
      </c>
    </row>
    <row r="2168" spans="1:13" ht="14.25" customHeight="1">
      <c r="A2168" s="325"/>
      <c r="B2168" s="325"/>
      <c r="C2168" s="325"/>
      <c r="D2168" s="326"/>
      <c r="E2168" s="326"/>
      <c r="F2168" s="333"/>
      <c r="G2168" s="333"/>
      <c r="H2168" s="334"/>
      <c r="I2168" s="333"/>
      <c r="J2168" s="376"/>
      <c r="K2168" s="376"/>
      <c r="L2168" s="376"/>
      <c r="M2168" s="377"/>
    </row>
    <row r="2169" spans="1:13" ht="14.25" customHeight="1">
      <c r="A2169" s="335">
        <v>173</v>
      </c>
      <c r="B2169" s="335"/>
      <c r="C2169" s="335">
        <v>2</v>
      </c>
      <c r="D2169" s="336"/>
      <c r="E2169" s="336"/>
      <c r="F2169" s="338" t="s">
        <v>1015</v>
      </c>
      <c r="G2169" s="338"/>
      <c r="H2169" s="388"/>
      <c r="I2169" s="339"/>
      <c r="J2169" s="340"/>
      <c r="K2169" s="340"/>
      <c r="L2169" s="340"/>
      <c r="M2169" s="341"/>
    </row>
    <row r="2170" spans="1:13" ht="14.25" customHeight="1">
      <c r="A2170" s="335"/>
      <c r="B2170" s="335"/>
      <c r="C2170" s="335"/>
      <c r="D2170" s="336">
        <v>2</v>
      </c>
      <c r="E2170" s="336"/>
      <c r="F2170" s="338"/>
      <c r="G2170" s="338"/>
      <c r="H2170" s="388" t="s">
        <v>757</v>
      </c>
      <c r="I2170" s="364"/>
      <c r="J2170" s="389"/>
      <c r="K2170" s="389"/>
      <c r="L2170" s="389"/>
      <c r="M2170" s="390"/>
    </row>
    <row r="2171" spans="1:13" ht="14.25" customHeight="1">
      <c r="A2171" s="335"/>
      <c r="B2171" s="335"/>
      <c r="C2171" s="335"/>
      <c r="D2171" s="336"/>
      <c r="E2171" s="336">
        <v>1</v>
      </c>
      <c r="F2171" s="338"/>
      <c r="G2171" s="338"/>
      <c r="H2171" s="388"/>
      <c r="I2171" s="364" t="s">
        <v>12</v>
      </c>
      <c r="J2171" s="340"/>
      <c r="K2171" s="340">
        <v>2377</v>
      </c>
      <c r="L2171" s="389">
        <v>465</v>
      </c>
      <c r="M2171" s="155">
        <f>L2171/K2171*100</f>
        <v>19.562473706352545</v>
      </c>
    </row>
    <row r="2172" spans="1:13" ht="14.25" customHeight="1">
      <c r="A2172" s="335"/>
      <c r="B2172" s="335"/>
      <c r="C2172" s="335"/>
      <c r="D2172" s="336"/>
      <c r="E2172" s="336">
        <v>3</v>
      </c>
      <c r="F2172" s="338"/>
      <c r="G2172" s="338"/>
      <c r="H2172" s="388"/>
      <c r="I2172" s="364" t="s">
        <v>759</v>
      </c>
      <c r="J2172" s="340"/>
      <c r="K2172" s="340">
        <v>9155</v>
      </c>
      <c r="L2172" s="389">
        <v>9155</v>
      </c>
      <c r="M2172" s="155">
        <f>L2172/K2172*100</f>
        <v>100</v>
      </c>
    </row>
    <row r="2173" spans="1:13" ht="14.25" customHeight="1">
      <c r="A2173" s="335"/>
      <c r="B2173" s="335"/>
      <c r="C2173" s="335"/>
      <c r="D2173" s="336"/>
      <c r="E2173" s="336"/>
      <c r="F2173" s="338"/>
      <c r="G2173" s="338"/>
      <c r="H2173" s="388"/>
      <c r="I2173" s="364"/>
      <c r="J2173" s="340"/>
      <c r="K2173" s="340"/>
      <c r="L2173" s="389"/>
      <c r="M2173" s="345"/>
    </row>
    <row r="2174" spans="1:13" ht="14.25" customHeight="1">
      <c r="A2174" s="335"/>
      <c r="B2174" s="335"/>
      <c r="C2174" s="335"/>
      <c r="D2174" s="336"/>
      <c r="E2174" s="336"/>
      <c r="F2174" s="366"/>
      <c r="G2174" s="366"/>
      <c r="H2174" s="391"/>
      <c r="I2174" s="353" t="s">
        <v>76</v>
      </c>
      <c r="J2174" s="392">
        <f>SUM(J2169:J2173)</f>
        <v>0</v>
      </c>
      <c r="K2174" s="392">
        <f>SUM(K2170:K2173)</f>
        <v>11532</v>
      </c>
      <c r="L2174" s="392">
        <f>SUM(L2170:L2173)</f>
        <v>9620</v>
      </c>
      <c r="M2174" s="165">
        <f>L2174/K2174*100</f>
        <v>83.42004856052722</v>
      </c>
    </row>
    <row r="2175" spans="1:13" ht="14.25" customHeight="1">
      <c r="A2175" s="325"/>
      <c r="B2175" s="325"/>
      <c r="C2175" s="325"/>
      <c r="D2175" s="326"/>
      <c r="E2175" s="326"/>
      <c r="F2175" s="333"/>
      <c r="G2175" s="333"/>
      <c r="H2175" s="334"/>
      <c r="I2175" s="333"/>
      <c r="J2175" s="376"/>
      <c r="K2175" s="376"/>
      <c r="L2175" s="376"/>
      <c r="M2175" s="377"/>
    </row>
    <row r="2176" spans="1:13" ht="14.25" customHeight="1">
      <c r="A2176" s="335">
        <v>174</v>
      </c>
      <c r="B2176" s="335"/>
      <c r="C2176" s="335">
        <v>1</v>
      </c>
      <c r="D2176" s="336"/>
      <c r="E2176" s="336"/>
      <c r="F2176" s="338" t="s">
        <v>970</v>
      </c>
      <c r="G2176" s="338"/>
      <c r="H2176" s="388"/>
      <c r="I2176" s="339"/>
      <c r="J2176" s="340"/>
      <c r="K2176" s="340"/>
      <c r="L2176" s="340"/>
      <c r="M2176" s="341"/>
    </row>
    <row r="2177" spans="1:13" ht="14.25" customHeight="1">
      <c r="A2177" s="335"/>
      <c r="B2177" s="335"/>
      <c r="C2177" s="335"/>
      <c r="D2177" s="336">
        <v>2</v>
      </c>
      <c r="E2177" s="336"/>
      <c r="F2177" s="338"/>
      <c r="G2177" s="338"/>
      <c r="H2177" s="388" t="s">
        <v>757</v>
      </c>
      <c r="I2177" s="364"/>
      <c r="J2177" s="389"/>
      <c r="K2177" s="389"/>
      <c r="L2177" s="389"/>
      <c r="M2177" s="390"/>
    </row>
    <row r="2178" spans="1:13" ht="14.25" customHeight="1">
      <c r="A2178" s="335"/>
      <c r="B2178" s="335"/>
      <c r="C2178" s="335"/>
      <c r="D2178" s="336"/>
      <c r="E2178" s="336">
        <v>1</v>
      </c>
      <c r="F2178" s="338"/>
      <c r="G2178" s="338"/>
      <c r="H2178" s="388"/>
      <c r="I2178" s="364" t="s">
        <v>12</v>
      </c>
      <c r="J2178" s="340"/>
      <c r="K2178" s="340">
        <v>161</v>
      </c>
      <c r="L2178" s="389"/>
      <c r="M2178" s="155"/>
    </row>
    <row r="2179" spans="1:13" ht="14.25" customHeight="1">
      <c r="A2179" s="335"/>
      <c r="B2179" s="335"/>
      <c r="C2179" s="335"/>
      <c r="D2179" s="336"/>
      <c r="E2179" s="336"/>
      <c r="F2179" s="338"/>
      <c r="G2179" s="338"/>
      <c r="H2179" s="388"/>
      <c r="I2179" s="364"/>
      <c r="J2179" s="340"/>
      <c r="K2179" s="340"/>
      <c r="L2179" s="389"/>
      <c r="M2179" s="345"/>
    </row>
    <row r="2180" spans="1:13" ht="14.25" customHeight="1">
      <c r="A2180" s="335"/>
      <c r="B2180" s="335"/>
      <c r="C2180" s="335"/>
      <c r="D2180" s="336"/>
      <c r="E2180" s="336"/>
      <c r="F2180" s="366"/>
      <c r="G2180" s="366"/>
      <c r="H2180" s="391"/>
      <c r="I2180" s="353" t="s">
        <v>76</v>
      </c>
      <c r="J2180" s="392">
        <f>SUM(J2176:J2179)</f>
        <v>0</v>
      </c>
      <c r="K2180" s="392">
        <f>SUM(K2176:K2179)</f>
        <v>161</v>
      </c>
      <c r="L2180" s="392">
        <f>SUM(L2176:L2179)</f>
        <v>0</v>
      </c>
      <c r="M2180" s="165"/>
    </row>
    <row r="2181" spans="1:13" ht="14.25" customHeight="1">
      <c r="A2181" s="325"/>
      <c r="B2181" s="325"/>
      <c r="C2181" s="325"/>
      <c r="D2181" s="326"/>
      <c r="E2181" s="326"/>
      <c r="F2181" s="333"/>
      <c r="G2181" s="333"/>
      <c r="H2181" s="334"/>
      <c r="I2181" s="333"/>
      <c r="J2181" s="376"/>
      <c r="K2181" s="376"/>
      <c r="L2181" s="376"/>
      <c r="M2181" s="393"/>
    </row>
    <row r="2182" spans="1:13" ht="14.25" customHeight="1">
      <c r="A2182" s="335">
        <v>175</v>
      </c>
      <c r="B2182" s="335"/>
      <c r="C2182" s="335">
        <v>2</v>
      </c>
      <c r="D2182" s="336"/>
      <c r="E2182" s="336"/>
      <c r="F2182" s="338" t="s">
        <v>1016</v>
      </c>
      <c r="G2182" s="338"/>
      <c r="H2182" s="388"/>
      <c r="I2182" s="339"/>
      <c r="J2182" s="340"/>
      <c r="K2182" s="340"/>
      <c r="L2182" s="340"/>
      <c r="M2182" s="341"/>
    </row>
    <row r="2183" spans="1:13" ht="14.25" customHeight="1">
      <c r="A2183" s="335"/>
      <c r="B2183" s="335"/>
      <c r="C2183" s="335"/>
      <c r="D2183" s="336">
        <v>2</v>
      </c>
      <c r="E2183" s="336"/>
      <c r="F2183" s="338"/>
      <c r="G2183" s="338"/>
      <c r="H2183" s="388" t="s">
        <v>757</v>
      </c>
      <c r="I2183" s="364"/>
      <c r="J2183" s="389"/>
      <c r="K2183" s="389"/>
      <c r="L2183" s="389"/>
      <c r="M2183" s="390"/>
    </row>
    <row r="2184" spans="1:13" ht="14.25" customHeight="1">
      <c r="A2184" s="335"/>
      <c r="B2184" s="335"/>
      <c r="C2184" s="335"/>
      <c r="D2184" s="336"/>
      <c r="E2184" s="336">
        <v>1</v>
      </c>
      <c r="F2184" s="338"/>
      <c r="G2184" s="338"/>
      <c r="H2184" s="388"/>
      <c r="I2184" s="364" t="s">
        <v>12</v>
      </c>
      <c r="J2184" s="340"/>
      <c r="K2184" s="340">
        <v>2912</v>
      </c>
      <c r="L2184" s="389">
        <v>2912</v>
      </c>
      <c r="M2184" s="155">
        <f>L2184/K2184*100</f>
        <v>100</v>
      </c>
    </row>
    <row r="2185" spans="1:13" ht="14.25" customHeight="1">
      <c r="A2185" s="335"/>
      <c r="B2185" s="335"/>
      <c r="C2185" s="335"/>
      <c r="D2185" s="336"/>
      <c r="E2185" s="336"/>
      <c r="F2185" s="338"/>
      <c r="G2185" s="338"/>
      <c r="H2185" s="388"/>
      <c r="I2185" s="364"/>
      <c r="J2185" s="340"/>
      <c r="K2185" s="340"/>
      <c r="L2185" s="389"/>
      <c r="M2185" s="345"/>
    </row>
    <row r="2186" spans="1:13" ht="14.25" customHeight="1">
      <c r="A2186" s="335"/>
      <c r="B2186" s="335"/>
      <c r="C2186" s="335"/>
      <c r="D2186" s="336"/>
      <c r="E2186" s="336"/>
      <c r="F2186" s="366"/>
      <c r="G2186" s="366"/>
      <c r="H2186" s="391"/>
      <c r="I2186" s="353" t="s">
        <v>76</v>
      </c>
      <c r="J2186" s="392">
        <f>SUM(J2182:J2185)</f>
        <v>0</v>
      </c>
      <c r="K2186" s="392">
        <f>SUM(K2182:K2185)</f>
        <v>2912</v>
      </c>
      <c r="L2186" s="392">
        <f>SUM(L2182:L2185)</f>
        <v>2912</v>
      </c>
      <c r="M2186" s="165">
        <f>L2186/K2186*100</f>
        <v>100</v>
      </c>
    </row>
    <row r="2187" spans="1:13" ht="14.25" customHeight="1">
      <c r="A2187" s="325"/>
      <c r="B2187" s="325"/>
      <c r="C2187" s="325"/>
      <c r="D2187" s="326"/>
      <c r="E2187" s="326"/>
      <c r="F2187" s="333"/>
      <c r="G2187" s="333"/>
      <c r="H2187" s="334"/>
      <c r="I2187" s="333"/>
      <c r="J2187" s="376"/>
      <c r="K2187" s="376"/>
      <c r="L2187" s="376"/>
      <c r="M2187" s="377"/>
    </row>
    <row r="2188" spans="1:13" ht="14.25" customHeight="1">
      <c r="A2188" s="335">
        <v>176</v>
      </c>
      <c r="B2188" s="335"/>
      <c r="C2188" s="335">
        <v>1</v>
      </c>
      <c r="D2188" s="336"/>
      <c r="E2188" s="336"/>
      <c r="F2188" s="338" t="s">
        <v>1017</v>
      </c>
      <c r="G2188" s="338"/>
      <c r="H2188" s="388"/>
      <c r="I2188" s="339"/>
      <c r="J2188" s="340"/>
      <c r="K2188" s="340"/>
      <c r="L2188" s="340"/>
      <c r="M2188" s="341"/>
    </row>
    <row r="2189" spans="1:13" ht="14.25" customHeight="1">
      <c r="A2189" s="335"/>
      <c r="B2189" s="335"/>
      <c r="C2189" s="335"/>
      <c r="D2189" s="336">
        <v>1</v>
      </c>
      <c r="E2189" s="336"/>
      <c r="F2189" s="338"/>
      <c r="G2189" s="338"/>
      <c r="H2189" s="388" t="s">
        <v>755</v>
      </c>
      <c r="I2189" s="339"/>
      <c r="J2189" s="340"/>
      <c r="K2189" s="340"/>
      <c r="L2189" s="340"/>
      <c r="M2189" s="341"/>
    </row>
    <row r="2190" spans="1:13" ht="14.25" customHeight="1">
      <c r="A2190" s="335"/>
      <c r="B2190" s="335"/>
      <c r="C2190" s="335"/>
      <c r="D2190" s="336"/>
      <c r="E2190" s="336">
        <v>1</v>
      </c>
      <c r="F2190" s="338"/>
      <c r="G2190" s="338"/>
      <c r="H2190" s="388"/>
      <c r="I2190" s="339" t="s">
        <v>1449</v>
      </c>
      <c r="J2190" s="340"/>
      <c r="K2190" s="340">
        <v>650</v>
      </c>
      <c r="L2190" s="340">
        <v>650</v>
      </c>
      <c r="M2190" s="155">
        <f>L2190/K2190*100</f>
        <v>100</v>
      </c>
    </row>
    <row r="2191" spans="1:13" ht="14.25" customHeight="1">
      <c r="A2191" s="335"/>
      <c r="B2191" s="335"/>
      <c r="C2191" s="335"/>
      <c r="D2191" s="336"/>
      <c r="E2191" s="336">
        <v>2</v>
      </c>
      <c r="F2191" s="338"/>
      <c r="G2191" s="338"/>
      <c r="H2191" s="388"/>
      <c r="I2191" s="339" t="s">
        <v>1450</v>
      </c>
      <c r="J2191" s="340"/>
      <c r="K2191" s="340">
        <v>115</v>
      </c>
      <c r="L2191" s="340">
        <v>115</v>
      </c>
      <c r="M2191" s="155">
        <f>L2191/K2191*100</f>
        <v>100</v>
      </c>
    </row>
    <row r="2192" spans="1:13" ht="14.25" customHeight="1">
      <c r="A2192" s="335"/>
      <c r="B2192" s="335"/>
      <c r="C2192" s="335"/>
      <c r="D2192" s="336">
        <v>2</v>
      </c>
      <c r="E2192" s="336"/>
      <c r="F2192" s="338"/>
      <c r="G2192" s="338"/>
      <c r="H2192" s="388" t="s">
        <v>757</v>
      </c>
      <c r="I2192" s="364"/>
      <c r="J2192" s="389"/>
      <c r="K2192" s="389"/>
      <c r="L2192" s="389"/>
      <c r="M2192" s="390"/>
    </row>
    <row r="2193" spans="1:13" ht="14.25" customHeight="1">
      <c r="A2193" s="335"/>
      <c r="B2193" s="335"/>
      <c r="C2193" s="335"/>
      <c r="D2193" s="336"/>
      <c r="E2193" s="336">
        <v>1</v>
      </c>
      <c r="F2193" s="338"/>
      <c r="G2193" s="338"/>
      <c r="H2193" s="388"/>
      <c r="I2193" s="364" t="s">
        <v>12</v>
      </c>
      <c r="J2193" s="340"/>
      <c r="K2193" s="340">
        <v>6010</v>
      </c>
      <c r="L2193" s="389">
        <v>5021</v>
      </c>
      <c r="M2193" s="155">
        <f>L2193/K2193*100</f>
        <v>83.5440931780366</v>
      </c>
    </row>
    <row r="2194" spans="1:13" ht="14.25" customHeight="1">
      <c r="A2194" s="335"/>
      <c r="B2194" s="335"/>
      <c r="C2194" s="335"/>
      <c r="D2194" s="336"/>
      <c r="E2194" s="336"/>
      <c r="F2194" s="338"/>
      <c r="G2194" s="338"/>
      <c r="H2194" s="388"/>
      <c r="I2194" s="364"/>
      <c r="J2194" s="340"/>
      <c r="K2194" s="340"/>
      <c r="L2194" s="389"/>
      <c r="M2194" s="345"/>
    </row>
    <row r="2195" spans="1:13" ht="14.25" customHeight="1">
      <c r="A2195" s="335"/>
      <c r="B2195" s="335"/>
      <c r="C2195" s="335"/>
      <c r="D2195" s="336"/>
      <c r="E2195" s="336"/>
      <c r="F2195" s="366"/>
      <c r="G2195" s="366"/>
      <c r="H2195" s="391"/>
      <c r="I2195" s="353" t="s">
        <v>76</v>
      </c>
      <c r="J2195" s="392">
        <f>SUM(J2188:J2194)</f>
        <v>0</v>
      </c>
      <c r="K2195" s="392">
        <f>SUM(K2188:K2194)</f>
        <v>6775</v>
      </c>
      <c r="L2195" s="392">
        <f>SUM(L2188:L2194)</f>
        <v>5786</v>
      </c>
      <c r="M2195" s="165">
        <f>L2195/K2195*100</f>
        <v>85.40221402214023</v>
      </c>
    </row>
    <row r="2196" spans="1:13" ht="14.25" customHeight="1">
      <c r="A2196" s="325"/>
      <c r="B2196" s="325"/>
      <c r="C2196" s="325"/>
      <c r="D2196" s="326"/>
      <c r="E2196" s="326"/>
      <c r="F2196" s="333"/>
      <c r="G2196" s="333"/>
      <c r="H2196" s="334"/>
      <c r="I2196" s="333"/>
      <c r="J2196" s="376"/>
      <c r="K2196" s="376"/>
      <c r="L2196" s="376"/>
      <c r="M2196" s="377"/>
    </row>
    <row r="2197" spans="1:13" ht="14.25" customHeight="1">
      <c r="A2197" s="335">
        <v>177</v>
      </c>
      <c r="B2197" s="335"/>
      <c r="C2197" s="335">
        <v>2</v>
      </c>
      <c r="D2197" s="336"/>
      <c r="E2197" s="336"/>
      <c r="F2197" s="338" t="s">
        <v>1018</v>
      </c>
      <c r="G2197" s="338"/>
      <c r="H2197" s="388"/>
      <c r="I2197" s="339"/>
      <c r="J2197" s="340"/>
      <c r="K2197" s="340"/>
      <c r="L2197" s="340"/>
      <c r="M2197" s="341"/>
    </row>
    <row r="2198" spans="1:13" ht="14.25" customHeight="1">
      <c r="A2198" s="335"/>
      <c r="B2198" s="335"/>
      <c r="C2198" s="335"/>
      <c r="D2198" s="336">
        <v>1</v>
      </c>
      <c r="E2198" s="336"/>
      <c r="F2198" s="338"/>
      <c r="G2198" s="338"/>
      <c r="H2198" s="388" t="s">
        <v>755</v>
      </c>
      <c r="I2198" s="339"/>
      <c r="J2198" s="340"/>
      <c r="K2198" s="340"/>
      <c r="L2198" s="340"/>
      <c r="M2198" s="341"/>
    </row>
    <row r="2199" spans="1:13" ht="14.25" customHeight="1">
      <c r="A2199" s="335"/>
      <c r="B2199" s="335"/>
      <c r="C2199" s="335"/>
      <c r="D2199" s="336"/>
      <c r="E2199" s="336">
        <v>2</v>
      </c>
      <c r="F2199" s="338"/>
      <c r="G2199" s="338"/>
      <c r="H2199" s="388"/>
      <c r="I2199" s="339" t="s">
        <v>1450</v>
      </c>
      <c r="J2199" s="340"/>
      <c r="K2199" s="340">
        <v>110</v>
      </c>
      <c r="L2199" s="340">
        <v>110</v>
      </c>
      <c r="M2199" s="155">
        <f>L2199/K2199*100</f>
        <v>100</v>
      </c>
    </row>
    <row r="2200" spans="1:13" ht="14.25" customHeight="1">
      <c r="A2200" s="335"/>
      <c r="B2200" s="335"/>
      <c r="C2200" s="335"/>
      <c r="D2200" s="336">
        <v>2</v>
      </c>
      <c r="E2200" s="336"/>
      <c r="F2200" s="338"/>
      <c r="G2200" s="338"/>
      <c r="H2200" s="388" t="s">
        <v>757</v>
      </c>
      <c r="I2200" s="364"/>
      <c r="J2200" s="389"/>
      <c r="K2200" s="389"/>
      <c r="L2200" s="389"/>
      <c r="M2200" s="390"/>
    </row>
    <row r="2201" spans="1:13" ht="14.25" customHeight="1">
      <c r="A2201" s="335"/>
      <c r="B2201" s="335"/>
      <c r="C2201" s="335"/>
      <c r="D2201" s="336"/>
      <c r="E2201" s="336">
        <v>1</v>
      </c>
      <c r="F2201" s="338"/>
      <c r="G2201" s="338"/>
      <c r="H2201" s="388"/>
      <c r="I2201" s="364" t="s">
        <v>12</v>
      </c>
      <c r="J2201" s="340"/>
      <c r="K2201" s="340">
        <v>1500</v>
      </c>
      <c r="L2201" s="389">
        <v>1500</v>
      </c>
      <c r="M2201" s="155">
        <f>L2201/K2201*100</f>
        <v>100</v>
      </c>
    </row>
    <row r="2202" spans="1:13" ht="14.25" customHeight="1">
      <c r="A2202" s="335"/>
      <c r="B2202" s="335"/>
      <c r="C2202" s="335"/>
      <c r="D2202" s="336"/>
      <c r="E2202" s="336"/>
      <c r="F2202" s="338"/>
      <c r="G2202" s="338"/>
      <c r="H2202" s="388"/>
      <c r="I2202" s="364"/>
      <c r="J2202" s="340"/>
      <c r="K2202" s="340"/>
      <c r="L2202" s="389"/>
      <c r="M2202" s="345"/>
    </row>
    <row r="2203" spans="1:13" ht="14.25" customHeight="1">
      <c r="A2203" s="335"/>
      <c r="B2203" s="335"/>
      <c r="C2203" s="335"/>
      <c r="D2203" s="336"/>
      <c r="E2203" s="336"/>
      <c r="F2203" s="366"/>
      <c r="G2203" s="366"/>
      <c r="H2203" s="391"/>
      <c r="I2203" s="353" t="s">
        <v>76</v>
      </c>
      <c r="J2203" s="392">
        <f>SUM(J2197:J2202)</f>
        <v>0</v>
      </c>
      <c r="K2203" s="392">
        <f>SUM(K2197:K2202)</f>
        <v>1610</v>
      </c>
      <c r="L2203" s="392">
        <f>SUM(L2197:L2202)</f>
        <v>1610</v>
      </c>
      <c r="M2203" s="165">
        <f>L2203/K2203*100</f>
        <v>100</v>
      </c>
    </row>
    <row r="2204" spans="1:13" ht="14.25" customHeight="1">
      <c r="A2204" s="325"/>
      <c r="B2204" s="325"/>
      <c r="C2204" s="325"/>
      <c r="D2204" s="326"/>
      <c r="E2204" s="326"/>
      <c r="F2204" s="333"/>
      <c r="G2204" s="333"/>
      <c r="H2204" s="334"/>
      <c r="I2204" s="333"/>
      <c r="J2204" s="376"/>
      <c r="K2204" s="376"/>
      <c r="L2204" s="376"/>
      <c r="M2204" s="377"/>
    </row>
    <row r="2205" spans="1:13" ht="14.25" customHeight="1">
      <c r="A2205" s="335">
        <v>178</v>
      </c>
      <c r="B2205" s="335"/>
      <c r="C2205" s="335">
        <v>1</v>
      </c>
      <c r="D2205" s="336"/>
      <c r="E2205" s="336"/>
      <c r="F2205" s="338" t="s">
        <v>1019</v>
      </c>
      <c r="G2205" s="338"/>
      <c r="H2205" s="388"/>
      <c r="I2205" s="339"/>
      <c r="J2205" s="340"/>
      <c r="K2205" s="340"/>
      <c r="L2205" s="340"/>
      <c r="M2205" s="341"/>
    </row>
    <row r="2206" spans="1:13" ht="14.25" customHeight="1">
      <c r="A2206" s="335"/>
      <c r="B2206" s="335"/>
      <c r="C2206" s="335"/>
      <c r="D2206" s="336">
        <v>2</v>
      </c>
      <c r="E2206" s="336"/>
      <c r="F2206" s="338"/>
      <c r="G2206" s="338"/>
      <c r="H2206" s="388" t="s">
        <v>757</v>
      </c>
      <c r="I2206" s="364"/>
      <c r="J2206" s="389"/>
      <c r="K2206" s="389"/>
      <c r="L2206" s="389"/>
      <c r="M2206" s="390"/>
    </row>
    <row r="2207" spans="1:13" ht="14.25" customHeight="1">
      <c r="A2207" s="335"/>
      <c r="B2207" s="335"/>
      <c r="C2207" s="335"/>
      <c r="D2207" s="336"/>
      <c r="E2207" s="336">
        <v>1</v>
      </c>
      <c r="F2207" s="338"/>
      <c r="G2207" s="338"/>
      <c r="H2207" s="388"/>
      <c r="I2207" s="364" t="s">
        <v>12</v>
      </c>
      <c r="J2207" s="340"/>
      <c r="K2207" s="340">
        <v>7203</v>
      </c>
      <c r="L2207" s="389">
        <v>3455</v>
      </c>
      <c r="M2207" s="155">
        <f>L2207/K2207*100</f>
        <v>47.96612522560044</v>
      </c>
    </row>
    <row r="2208" spans="1:13" ht="14.25" customHeight="1">
      <c r="A2208" s="335"/>
      <c r="B2208" s="335"/>
      <c r="C2208" s="335"/>
      <c r="D2208" s="336"/>
      <c r="E2208" s="336"/>
      <c r="F2208" s="338"/>
      <c r="G2208" s="338"/>
      <c r="H2208" s="388"/>
      <c r="I2208" s="364"/>
      <c r="J2208" s="340"/>
      <c r="K2208" s="340"/>
      <c r="L2208" s="389"/>
      <c r="M2208" s="345"/>
    </row>
    <row r="2209" spans="1:13" ht="14.25" customHeight="1">
      <c r="A2209" s="335"/>
      <c r="B2209" s="335"/>
      <c r="C2209" s="335"/>
      <c r="D2209" s="336"/>
      <c r="E2209" s="336"/>
      <c r="F2209" s="366"/>
      <c r="G2209" s="366"/>
      <c r="H2209" s="391"/>
      <c r="I2209" s="353" t="s">
        <v>76</v>
      </c>
      <c r="J2209" s="392">
        <f>SUM(J2205:J2208)</f>
        <v>0</v>
      </c>
      <c r="K2209" s="392">
        <f>SUM(K2205:K2208)</f>
        <v>7203</v>
      </c>
      <c r="L2209" s="392">
        <f>SUM(L2205:L2208)</f>
        <v>3455</v>
      </c>
      <c r="M2209" s="165">
        <f>L2209/K2209*100</f>
        <v>47.96612522560044</v>
      </c>
    </row>
    <row r="2210" spans="1:13" ht="14.25" customHeight="1">
      <c r="A2210" s="325"/>
      <c r="B2210" s="325"/>
      <c r="C2210" s="325"/>
      <c r="D2210" s="326"/>
      <c r="E2210" s="326"/>
      <c r="F2210" s="333"/>
      <c r="G2210" s="333"/>
      <c r="H2210" s="334"/>
      <c r="I2210" s="333"/>
      <c r="J2210" s="376"/>
      <c r="K2210" s="376"/>
      <c r="L2210" s="376"/>
      <c r="M2210" s="377"/>
    </row>
    <row r="2211" spans="1:13" ht="14.25" customHeight="1">
      <c r="A2211" s="335">
        <v>179</v>
      </c>
      <c r="B2211" s="335"/>
      <c r="C2211" s="335">
        <v>1</v>
      </c>
      <c r="D2211" s="336"/>
      <c r="E2211" s="336"/>
      <c r="F2211" s="338" t="s">
        <v>1020</v>
      </c>
      <c r="G2211" s="338"/>
      <c r="H2211" s="388"/>
      <c r="I2211" s="339"/>
      <c r="J2211" s="340"/>
      <c r="K2211" s="340"/>
      <c r="L2211" s="340"/>
      <c r="M2211" s="341"/>
    </row>
    <row r="2212" spans="1:13" ht="14.25" customHeight="1">
      <c r="A2212" s="335"/>
      <c r="B2212" s="335"/>
      <c r="C2212" s="335"/>
      <c r="D2212" s="336">
        <v>2</v>
      </c>
      <c r="E2212" s="336"/>
      <c r="F2212" s="338"/>
      <c r="G2212" s="338"/>
      <c r="H2212" s="388" t="s">
        <v>757</v>
      </c>
      <c r="I2212" s="364"/>
      <c r="J2212" s="389"/>
      <c r="K2212" s="389"/>
      <c r="L2212" s="389"/>
      <c r="M2212" s="390"/>
    </row>
    <row r="2213" spans="1:13" ht="14.25" customHeight="1">
      <c r="A2213" s="335"/>
      <c r="B2213" s="335"/>
      <c r="C2213" s="335"/>
      <c r="D2213" s="336"/>
      <c r="E2213" s="336">
        <v>1</v>
      </c>
      <c r="F2213" s="338"/>
      <c r="G2213" s="338"/>
      <c r="H2213" s="388"/>
      <c r="I2213" s="364" t="s">
        <v>12</v>
      </c>
      <c r="J2213" s="340"/>
      <c r="K2213" s="340"/>
      <c r="L2213" s="389"/>
      <c r="M2213" s="293"/>
    </row>
    <row r="2214" spans="1:13" ht="14.25" customHeight="1">
      <c r="A2214" s="335"/>
      <c r="B2214" s="335"/>
      <c r="C2214" s="335"/>
      <c r="D2214" s="336"/>
      <c r="E2214" s="336"/>
      <c r="F2214" s="338"/>
      <c r="G2214" s="338"/>
      <c r="H2214" s="388"/>
      <c r="I2214" s="364"/>
      <c r="J2214" s="340"/>
      <c r="K2214" s="340"/>
      <c r="L2214" s="389"/>
      <c r="M2214" s="345"/>
    </row>
    <row r="2215" spans="1:13" ht="14.25" customHeight="1">
      <c r="A2215" s="335"/>
      <c r="B2215" s="335"/>
      <c r="C2215" s="335"/>
      <c r="D2215" s="336"/>
      <c r="E2215" s="336"/>
      <c r="F2215" s="366"/>
      <c r="G2215" s="366"/>
      <c r="H2215" s="391"/>
      <c r="I2215" s="353" t="s">
        <v>76</v>
      </c>
      <c r="J2215" s="392">
        <f>SUM(J2211:J2214)</f>
        <v>0</v>
      </c>
      <c r="K2215" s="392">
        <f>SUM(K2211:K2214)</f>
        <v>0</v>
      </c>
      <c r="L2215" s="392"/>
      <c r="M2215" s="378"/>
    </row>
    <row r="2216" spans="1:13" ht="15" customHeight="1">
      <c r="A2216" s="325"/>
      <c r="B2216" s="325"/>
      <c r="C2216" s="325"/>
      <c r="D2216" s="326"/>
      <c r="E2216" s="326"/>
      <c r="F2216" s="333"/>
      <c r="G2216" s="333"/>
      <c r="H2216" s="334"/>
      <c r="I2216" s="333"/>
      <c r="J2216" s="376"/>
      <c r="K2216" s="376"/>
      <c r="L2216" s="376"/>
      <c r="M2216" s="377"/>
    </row>
    <row r="2217" spans="1:13" ht="15" customHeight="1">
      <c r="A2217" s="335">
        <v>180</v>
      </c>
      <c r="B2217" s="335"/>
      <c r="C2217" s="335">
        <v>1</v>
      </c>
      <c r="D2217" s="336"/>
      <c r="E2217" s="336"/>
      <c r="F2217" s="338" t="s">
        <v>1021</v>
      </c>
      <c r="G2217" s="338"/>
      <c r="H2217" s="388"/>
      <c r="I2217" s="339"/>
      <c r="J2217" s="340"/>
      <c r="K2217" s="340"/>
      <c r="L2217" s="340"/>
      <c r="M2217" s="341"/>
    </row>
    <row r="2218" spans="1:13" ht="15" customHeight="1">
      <c r="A2218" s="335"/>
      <c r="B2218" s="335"/>
      <c r="C2218" s="335"/>
      <c r="D2218" s="336">
        <v>2</v>
      </c>
      <c r="E2218" s="336"/>
      <c r="F2218" s="338"/>
      <c r="G2218" s="338"/>
      <c r="H2218" s="388" t="s">
        <v>757</v>
      </c>
      <c r="I2218" s="364"/>
      <c r="J2218" s="389"/>
      <c r="K2218" s="389"/>
      <c r="L2218" s="389"/>
      <c r="M2218" s="390"/>
    </row>
    <row r="2219" spans="1:13" ht="15" customHeight="1">
      <c r="A2219" s="335"/>
      <c r="B2219" s="335"/>
      <c r="C2219" s="335"/>
      <c r="D2219" s="336"/>
      <c r="E2219" s="336">
        <v>1</v>
      </c>
      <c r="F2219" s="338"/>
      <c r="G2219" s="338"/>
      <c r="H2219" s="388"/>
      <c r="I2219" s="364" t="s">
        <v>12</v>
      </c>
      <c r="J2219" s="340"/>
      <c r="K2219" s="340">
        <v>600</v>
      </c>
      <c r="L2219" s="389"/>
      <c r="M2219" s="155"/>
    </row>
    <row r="2220" spans="1:13" ht="15">
      <c r="A2220" s="335"/>
      <c r="B2220" s="335"/>
      <c r="C2220" s="335"/>
      <c r="D2220" s="336"/>
      <c r="E2220" s="336"/>
      <c r="F2220" s="338"/>
      <c r="G2220" s="338"/>
      <c r="H2220" s="388"/>
      <c r="I2220" s="364"/>
      <c r="J2220" s="340"/>
      <c r="K2220" s="340"/>
      <c r="L2220" s="389"/>
      <c r="M2220" s="345"/>
    </row>
    <row r="2221" spans="1:13" ht="15" customHeight="1">
      <c r="A2221" s="335"/>
      <c r="B2221" s="335"/>
      <c r="C2221" s="335"/>
      <c r="D2221" s="336"/>
      <c r="E2221" s="336"/>
      <c r="F2221" s="366"/>
      <c r="G2221" s="366"/>
      <c r="H2221" s="391"/>
      <c r="I2221" s="353" t="s">
        <v>76</v>
      </c>
      <c r="J2221" s="392">
        <f>SUM(J2217:J2220)</f>
        <v>0</v>
      </c>
      <c r="K2221" s="392">
        <f>SUM(K2217:K2220)</f>
        <v>600</v>
      </c>
      <c r="L2221" s="392">
        <f>SUM(L2217:L2220)</f>
        <v>0</v>
      </c>
      <c r="M2221" s="165"/>
    </row>
    <row r="2222" spans="1:13" ht="15" customHeight="1">
      <c r="A2222" s="325"/>
      <c r="B2222" s="325"/>
      <c r="C2222" s="325"/>
      <c r="D2222" s="326"/>
      <c r="E2222" s="326"/>
      <c r="F2222" s="333"/>
      <c r="G2222" s="333"/>
      <c r="H2222" s="334"/>
      <c r="I2222" s="333"/>
      <c r="J2222" s="376"/>
      <c r="K2222" s="376"/>
      <c r="L2222" s="376"/>
      <c r="M2222" s="377"/>
    </row>
    <row r="2223" spans="1:13" ht="15" customHeight="1">
      <c r="A2223" s="335">
        <v>181</v>
      </c>
      <c r="B2223" s="335"/>
      <c r="C2223" s="335">
        <v>1</v>
      </c>
      <c r="D2223" s="336"/>
      <c r="E2223" s="336"/>
      <c r="F2223" s="338" t="s">
        <v>1022</v>
      </c>
      <c r="G2223" s="338"/>
      <c r="H2223" s="388"/>
      <c r="I2223" s="339"/>
      <c r="J2223" s="340"/>
      <c r="K2223" s="340"/>
      <c r="L2223" s="340"/>
      <c r="M2223" s="341"/>
    </row>
    <row r="2224" spans="1:13" ht="15" customHeight="1">
      <c r="A2224" s="335"/>
      <c r="B2224" s="335"/>
      <c r="C2224" s="335"/>
      <c r="D2224" s="336">
        <v>2</v>
      </c>
      <c r="E2224" s="336"/>
      <c r="F2224" s="338"/>
      <c r="G2224" s="338"/>
      <c r="H2224" s="388" t="s">
        <v>757</v>
      </c>
      <c r="I2224" s="364"/>
      <c r="J2224" s="389"/>
      <c r="K2224" s="389"/>
      <c r="L2224" s="389"/>
      <c r="M2224" s="390"/>
    </row>
    <row r="2225" spans="1:13" ht="15" customHeight="1">
      <c r="A2225" s="335"/>
      <c r="B2225" s="335"/>
      <c r="C2225" s="335"/>
      <c r="D2225" s="336"/>
      <c r="E2225" s="336">
        <v>1</v>
      </c>
      <c r="F2225" s="338"/>
      <c r="G2225" s="338"/>
      <c r="H2225" s="388"/>
      <c r="I2225" s="364" t="s">
        <v>12</v>
      </c>
      <c r="J2225" s="340"/>
      <c r="K2225" s="340">
        <v>25000</v>
      </c>
      <c r="L2225" s="389"/>
      <c r="M2225" s="155"/>
    </row>
    <row r="2226" spans="1:13" ht="15">
      <c r="A2226" s="335"/>
      <c r="B2226" s="335"/>
      <c r="C2226" s="335"/>
      <c r="D2226" s="336"/>
      <c r="E2226" s="336"/>
      <c r="F2226" s="338"/>
      <c r="G2226" s="338"/>
      <c r="H2226" s="388"/>
      <c r="I2226" s="364"/>
      <c r="J2226" s="340"/>
      <c r="K2226" s="340"/>
      <c r="L2226" s="389"/>
      <c r="M2226" s="345"/>
    </row>
    <row r="2227" spans="1:13" ht="15" customHeight="1">
      <c r="A2227" s="335"/>
      <c r="B2227" s="335"/>
      <c r="C2227" s="335"/>
      <c r="D2227" s="336"/>
      <c r="E2227" s="336"/>
      <c r="F2227" s="366"/>
      <c r="G2227" s="366"/>
      <c r="H2227" s="391"/>
      <c r="I2227" s="353" t="s">
        <v>76</v>
      </c>
      <c r="J2227" s="392">
        <f>SUM(J2223:J2226)</f>
        <v>0</v>
      </c>
      <c r="K2227" s="392">
        <f>SUM(K2223:K2226)</f>
        <v>25000</v>
      </c>
      <c r="L2227" s="392">
        <f>SUM(L2223:L2226)</f>
        <v>0</v>
      </c>
      <c r="M2227" s="165"/>
    </row>
    <row r="2228" spans="1:13" ht="15" customHeight="1">
      <c r="A2228" s="325"/>
      <c r="B2228" s="325"/>
      <c r="C2228" s="325"/>
      <c r="D2228" s="326"/>
      <c r="E2228" s="326"/>
      <c r="F2228" s="333"/>
      <c r="G2228" s="333"/>
      <c r="H2228" s="334"/>
      <c r="I2228" s="333"/>
      <c r="J2228" s="376"/>
      <c r="K2228" s="376"/>
      <c r="L2228" s="376"/>
      <c r="M2228" s="377"/>
    </row>
    <row r="2229" spans="1:13" ht="15" customHeight="1">
      <c r="A2229" s="335">
        <v>182</v>
      </c>
      <c r="B2229" s="335"/>
      <c r="C2229" s="335">
        <v>1</v>
      </c>
      <c r="D2229" s="336"/>
      <c r="E2229" s="336"/>
      <c r="F2229" s="338" t="s">
        <v>1023</v>
      </c>
      <c r="G2229" s="338"/>
      <c r="H2229" s="388"/>
      <c r="I2229" s="339"/>
      <c r="J2229" s="340"/>
      <c r="K2229" s="340"/>
      <c r="L2229" s="340"/>
      <c r="M2229" s="341"/>
    </row>
    <row r="2230" spans="1:13" ht="15" customHeight="1">
      <c r="A2230" s="335"/>
      <c r="B2230" s="335"/>
      <c r="C2230" s="335"/>
      <c r="D2230" s="336">
        <v>2</v>
      </c>
      <c r="E2230" s="336"/>
      <c r="F2230" s="338"/>
      <c r="G2230" s="338"/>
      <c r="H2230" s="388" t="s">
        <v>757</v>
      </c>
      <c r="I2230" s="364"/>
      <c r="J2230" s="389"/>
      <c r="K2230" s="389"/>
      <c r="L2230" s="389"/>
      <c r="M2230" s="390"/>
    </row>
    <row r="2231" spans="1:13" ht="15" customHeight="1">
      <c r="A2231" s="335"/>
      <c r="B2231" s="335"/>
      <c r="C2231" s="335"/>
      <c r="D2231" s="336"/>
      <c r="E2231" s="336">
        <v>1</v>
      </c>
      <c r="F2231" s="338"/>
      <c r="G2231" s="338"/>
      <c r="H2231" s="388"/>
      <c r="I2231" s="364" t="s">
        <v>12</v>
      </c>
      <c r="J2231" s="340"/>
      <c r="K2231" s="340"/>
      <c r="L2231" s="389"/>
      <c r="M2231" s="293"/>
    </row>
    <row r="2232" spans="1:13" ht="8.25" customHeight="1">
      <c r="A2232" s="335"/>
      <c r="B2232" s="335"/>
      <c r="C2232" s="335"/>
      <c r="D2232" s="336"/>
      <c r="E2232" s="336"/>
      <c r="F2232" s="338"/>
      <c r="G2232" s="338"/>
      <c r="H2232" s="388"/>
      <c r="I2232" s="364"/>
      <c r="J2232" s="340"/>
      <c r="K2232" s="340"/>
      <c r="L2232" s="389"/>
      <c r="M2232" s="345"/>
    </row>
    <row r="2233" spans="1:13" ht="15" customHeight="1">
      <c r="A2233" s="335"/>
      <c r="B2233" s="335"/>
      <c r="C2233" s="335"/>
      <c r="D2233" s="336"/>
      <c r="E2233" s="336"/>
      <c r="F2233" s="366"/>
      <c r="G2233" s="366"/>
      <c r="H2233" s="391"/>
      <c r="I2233" s="353" t="s">
        <v>76</v>
      </c>
      <c r="J2233" s="392">
        <f>SUM(J2229:J2232)</f>
        <v>0</v>
      </c>
      <c r="K2233" s="392"/>
      <c r="L2233" s="392"/>
      <c r="M2233" s="378"/>
    </row>
    <row r="2234" spans="1:13" ht="15" customHeight="1">
      <c r="A2234" s="325"/>
      <c r="B2234" s="325"/>
      <c r="C2234" s="325"/>
      <c r="D2234" s="326"/>
      <c r="E2234" s="326"/>
      <c r="F2234" s="333"/>
      <c r="G2234" s="333"/>
      <c r="H2234" s="334"/>
      <c r="I2234" s="333"/>
      <c r="J2234" s="376"/>
      <c r="K2234" s="376"/>
      <c r="L2234" s="376"/>
      <c r="M2234" s="377"/>
    </row>
    <row r="2235" spans="1:13" ht="15" customHeight="1">
      <c r="A2235" s="335">
        <v>183</v>
      </c>
      <c r="B2235" s="335"/>
      <c r="C2235" s="335">
        <v>2</v>
      </c>
      <c r="D2235" s="336"/>
      <c r="E2235" s="336"/>
      <c r="F2235" s="338" t="s">
        <v>1024</v>
      </c>
      <c r="G2235" s="338"/>
      <c r="H2235" s="388"/>
      <c r="I2235" s="339"/>
      <c r="J2235" s="340"/>
      <c r="K2235" s="340"/>
      <c r="L2235" s="340"/>
      <c r="M2235" s="341"/>
    </row>
    <row r="2236" spans="1:13" ht="15" customHeight="1">
      <c r="A2236" s="335"/>
      <c r="B2236" s="335"/>
      <c r="C2236" s="335"/>
      <c r="D2236" s="336">
        <v>2</v>
      </c>
      <c r="E2236" s="336"/>
      <c r="F2236" s="338"/>
      <c r="G2236" s="338"/>
      <c r="H2236" s="388" t="s">
        <v>757</v>
      </c>
      <c r="I2236" s="364"/>
      <c r="J2236" s="389"/>
      <c r="K2236" s="389"/>
      <c r="L2236" s="389"/>
      <c r="M2236" s="390"/>
    </row>
    <row r="2237" spans="1:13" ht="15" customHeight="1">
      <c r="A2237" s="335"/>
      <c r="B2237" s="335"/>
      <c r="C2237" s="335"/>
      <c r="D2237" s="336"/>
      <c r="E2237" s="336">
        <v>1</v>
      </c>
      <c r="F2237" s="338"/>
      <c r="G2237" s="338"/>
      <c r="H2237" s="388"/>
      <c r="I2237" s="364" t="s">
        <v>12</v>
      </c>
      <c r="J2237" s="340"/>
      <c r="K2237" s="340">
        <v>903</v>
      </c>
      <c r="L2237" s="389">
        <v>443</v>
      </c>
      <c r="M2237" s="155">
        <f>L2237/K2237*100</f>
        <v>49.05869324473976</v>
      </c>
    </row>
    <row r="2238" spans="1:13" ht="15" customHeight="1">
      <c r="A2238" s="335"/>
      <c r="B2238" s="335"/>
      <c r="C2238" s="335"/>
      <c r="D2238" s="336"/>
      <c r="E2238" s="336"/>
      <c r="F2238" s="338"/>
      <c r="G2238" s="338"/>
      <c r="H2238" s="388"/>
      <c r="I2238" s="364"/>
      <c r="J2238" s="340"/>
      <c r="K2238" s="340"/>
      <c r="L2238" s="389"/>
      <c r="M2238" s="345"/>
    </row>
    <row r="2239" spans="1:13" ht="15" customHeight="1">
      <c r="A2239" s="335"/>
      <c r="B2239" s="335"/>
      <c r="C2239" s="335"/>
      <c r="D2239" s="336"/>
      <c r="E2239" s="336"/>
      <c r="F2239" s="366"/>
      <c r="G2239" s="366"/>
      <c r="H2239" s="391"/>
      <c r="I2239" s="353" t="s">
        <v>76</v>
      </c>
      <c r="J2239" s="392">
        <f>SUM(J2235:J2238)</f>
        <v>0</v>
      </c>
      <c r="K2239" s="392">
        <f>SUM(K2235:K2238)</f>
        <v>903</v>
      </c>
      <c r="L2239" s="392">
        <f>SUM(L2235:L2238)</f>
        <v>443</v>
      </c>
      <c r="M2239" s="165">
        <f>L2239/K2239*100</f>
        <v>49.05869324473976</v>
      </c>
    </row>
    <row r="2240" spans="1:13" ht="15" customHeight="1">
      <c r="A2240" s="325"/>
      <c r="B2240" s="325"/>
      <c r="C2240" s="325"/>
      <c r="D2240" s="326"/>
      <c r="E2240" s="326"/>
      <c r="F2240" s="333"/>
      <c r="G2240" s="333"/>
      <c r="H2240" s="334"/>
      <c r="I2240" s="333"/>
      <c r="J2240" s="376"/>
      <c r="K2240" s="376"/>
      <c r="L2240" s="376"/>
      <c r="M2240" s="377"/>
    </row>
    <row r="2241" spans="1:13" ht="15" customHeight="1">
      <c r="A2241" s="335">
        <v>184</v>
      </c>
      <c r="B2241" s="335"/>
      <c r="C2241" s="335">
        <v>1</v>
      </c>
      <c r="D2241" s="336"/>
      <c r="E2241" s="336"/>
      <c r="F2241" s="338" t="s">
        <v>1025</v>
      </c>
      <c r="G2241" s="338"/>
      <c r="H2241" s="388"/>
      <c r="I2241" s="339"/>
      <c r="J2241" s="340"/>
      <c r="K2241" s="340"/>
      <c r="L2241" s="340"/>
      <c r="M2241" s="341"/>
    </row>
    <row r="2242" spans="1:13" ht="15" customHeight="1">
      <c r="A2242" s="335"/>
      <c r="B2242" s="335"/>
      <c r="C2242" s="335"/>
      <c r="D2242" s="336">
        <v>2</v>
      </c>
      <c r="E2242" s="336"/>
      <c r="F2242" s="338"/>
      <c r="G2242" s="338"/>
      <c r="H2242" s="388" t="s">
        <v>757</v>
      </c>
      <c r="I2242" s="364"/>
      <c r="J2242" s="389"/>
      <c r="K2242" s="389"/>
      <c r="L2242" s="389"/>
      <c r="M2242" s="390"/>
    </row>
    <row r="2243" spans="1:13" ht="15" customHeight="1">
      <c r="A2243" s="335"/>
      <c r="B2243" s="335"/>
      <c r="C2243" s="335"/>
      <c r="D2243" s="336"/>
      <c r="E2243" s="336">
        <v>1</v>
      </c>
      <c r="F2243" s="338"/>
      <c r="G2243" s="338"/>
      <c r="H2243" s="388"/>
      <c r="I2243" s="364" t="s">
        <v>12</v>
      </c>
      <c r="J2243" s="340"/>
      <c r="K2243" s="340">
        <v>3059</v>
      </c>
      <c r="L2243" s="389">
        <v>3058</v>
      </c>
      <c r="M2243" s="155">
        <f>L2243/K2243*100</f>
        <v>99.96730957829357</v>
      </c>
    </row>
    <row r="2244" spans="1:13" ht="15" customHeight="1">
      <c r="A2244" s="335"/>
      <c r="B2244" s="335"/>
      <c r="C2244" s="335"/>
      <c r="D2244" s="336"/>
      <c r="E2244" s="336"/>
      <c r="F2244" s="338"/>
      <c r="G2244" s="338"/>
      <c r="H2244" s="388"/>
      <c r="I2244" s="364"/>
      <c r="J2244" s="340"/>
      <c r="K2244" s="340"/>
      <c r="L2244" s="389"/>
      <c r="M2244" s="345"/>
    </row>
    <row r="2245" spans="1:13" ht="15" customHeight="1">
      <c r="A2245" s="335"/>
      <c r="B2245" s="335"/>
      <c r="C2245" s="335"/>
      <c r="D2245" s="336"/>
      <c r="E2245" s="336"/>
      <c r="F2245" s="366"/>
      <c r="G2245" s="366"/>
      <c r="H2245" s="391"/>
      <c r="I2245" s="353" t="s">
        <v>76</v>
      </c>
      <c r="J2245" s="392">
        <f>SUM(J2241:J2244)</f>
        <v>0</v>
      </c>
      <c r="K2245" s="392">
        <f>SUM(K2241:K2244)</f>
        <v>3059</v>
      </c>
      <c r="L2245" s="392">
        <f>SUM(L2241:L2244)</f>
        <v>3058</v>
      </c>
      <c r="M2245" s="165">
        <f>L2245/K2245*100</f>
        <v>99.96730957829357</v>
      </c>
    </row>
    <row r="2246" spans="1:13" ht="15" customHeight="1">
      <c r="A2246" s="325"/>
      <c r="B2246" s="325"/>
      <c r="C2246" s="325"/>
      <c r="D2246" s="326"/>
      <c r="E2246" s="326"/>
      <c r="F2246" s="333"/>
      <c r="G2246" s="333"/>
      <c r="H2246" s="334"/>
      <c r="I2246" s="333"/>
      <c r="J2246" s="376"/>
      <c r="K2246" s="376"/>
      <c r="L2246" s="376"/>
      <c r="M2246" s="377"/>
    </row>
    <row r="2247" spans="1:13" ht="15" customHeight="1">
      <c r="A2247" s="335">
        <v>185</v>
      </c>
      <c r="B2247" s="335"/>
      <c r="C2247" s="335">
        <v>1</v>
      </c>
      <c r="D2247" s="336"/>
      <c r="E2247" s="336"/>
      <c r="F2247" s="338" t="s">
        <v>1026</v>
      </c>
      <c r="G2247" s="338"/>
      <c r="H2247" s="388"/>
      <c r="I2247" s="339"/>
      <c r="J2247" s="340"/>
      <c r="K2247" s="340"/>
      <c r="L2247" s="340"/>
      <c r="M2247" s="341"/>
    </row>
    <row r="2248" spans="1:13" ht="15" customHeight="1">
      <c r="A2248" s="335"/>
      <c r="B2248" s="335"/>
      <c r="C2248" s="335"/>
      <c r="D2248" s="336">
        <v>2</v>
      </c>
      <c r="E2248" s="336"/>
      <c r="F2248" s="338"/>
      <c r="G2248" s="338"/>
      <c r="H2248" s="388" t="s">
        <v>757</v>
      </c>
      <c r="I2248" s="364"/>
      <c r="J2248" s="389"/>
      <c r="K2248" s="389"/>
      <c r="L2248" s="389"/>
      <c r="M2248" s="390"/>
    </row>
    <row r="2249" spans="1:13" ht="15" customHeight="1">
      <c r="A2249" s="335"/>
      <c r="B2249" s="335"/>
      <c r="C2249" s="335"/>
      <c r="D2249" s="336"/>
      <c r="E2249" s="336">
        <v>1</v>
      </c>
      <c r="F2249" s="338"/>
      <c r="G2249" s="338"/>
      <c r="H2249" s="388"/>
      <c r="I2249" s="364" t="s">
        <v>12</v>
      </c>
      <c r="J2249" s="340"/>
      <c r="K2249" s="340"/>
      <c r="L2249" s="389"/>
      <c r="M2249" s="293"/>
    </row>
    <row r="2250" spans="1:13" ht="15" customHeight="1">
      <c r="A2250" s="335"/>
      <c r="B2250" s="335"/>
      <c r="C2250" s="335"/>
      <c r="D2250" s="336"/>
      <c r="E2250" s="336"/>
      <c r="F2250" s="338"/>
      <c r="G2250" s="338"/>
      <c r="H2250" s="388"/>
      <c r="I2250" s="364"/>
      <c r="J2250" s="340"/>
      <c r="K2250" s="340"/>
      <c r="L2250" s="389"/>
      <c r="M2250" s="345"/>
    </row>
    <row r="2251" spans="1:13" ht="15" customHeight="1">
      <c r="A2251" s="335"/>
      <c r="B2251" s="335"/>
      <c r="C2251" s="335"/>
      <c r="D2251" s="336"/>
      <c r="E2251" s="336"/>
      <c r="F2251" s="366"/>
      <c r="G2251" s="366"/>
      <c r="H2251" s="391"/>
      <c r="I2251" s="353" t="s">
        <v>76</v>
      </c>
      <c r="J2251" s="392">
        <f>SUM(J2247:J2250)</f>
        <v>0</v>
      </c>
      <c r="K2251" s="392">
        <f>SUM(K2247:K2250)</f>
        <v>0</v>
      </c>
      <c r="L2251" s="392"/>
      <c r="M2251" s="378"/>
    </row>
    <row r="2252" spans="1:13" ht="15" customHeight="1">
      <c r="A2252" s="325"/>
      <c r="B2252" s="325"/>
      <c r="C2252" s="325"/>
      <c r="D2252" s="326"/>
      <c r="E2252" s="326"/>
      <c r="F2252" s="333"/>
      <c r="G2252" s="333"/>
      <c r="H2252" s="334"/>
      <c r="I2252" s="333"/>
      <c r="J2252" s="376"/>
      <c r="K2252" s="376"/>
      <c r="L2252" s="376"/>
      <c r="M2252" s="377"/>
    </row>
    <row r="2253" spans="1:13" ht="15" customHeight="1">
      <c r="A2253" s="335">
        <v>186</v>
      </c>
      <c r="B2253" s="335"/>
      <c r="C2253" s="335">
        <v>2</v>
      </c>
      <c r="D2253" s="336"/>
      <c r="E2253" s="336"/>
      <c r="F2253" s="338" t="s">
        <v>1027</v>
      </c>
      <c r="G2253" s="338"/>
      <c r="H2253" s="388"/>
      <c r="I2253" s="339"/>
      <c r="J2253" s="340"/>
      <c r="K2253" s="340"/>
      <c r="L2253" s="340"/>
      <c r="M2253" s="341"/>
    </row>
    <row r="2254" spans="1:13" ht="15" customHeight="1">
      <c r="A2254" s="335"/>
      <c r="B2254" s="335"/>
      <c r="C2254" s="335"/>
      <c r="D2254" s="336">
        <v>2</v>
      </c>
      <c r="E2254" s="336"/>
      <c r="F2254" s="338"/>
      <c r="G2254" s="338"/>
      <c r="H2254" s="388" t="s">
        <v>757</v>
      </c>
      <c r="I2254" s="364"/>
      <c r="J2254" s="389"/>
      <c r="K2254" s="389"/>
      <c r="L2254" s="389"/>
      <c r="M2254" s="390"/>
    </row>
    <row r="2255" spans="1:13" ht="15" customHeight="1">
      <c r="A2255" s="335"/>
      <c r="B2255" s="335"/>
      <c r="C2255" s="335"/>
      <c r="D2255" s="336"/>
      <c r="E2255" s="336">
        <v>1</v>
      </c>
      <c r="F2255" s="338"/>
      <c r="G2255" s="338"/>
      <c r="H2255" s="388"/>
      <c r="I2255" s="364" t="s">
        <v>12</v>
      </c>
      <c r="J2255" s="340"/>
      <c r="K2255" s="340">
        <v>8658</v>
      </c>
      <c r="L2255" s="389">
        <v>2</v>
      </c>
      <c r="M2255" s="155">
        <f>L2255/K2255*100</f>
        <v>0.023100023100023098</v>
      </c>
    </row>
    <row r="2256" spans="1:13" ht="15" customHeight="1">
      <c r="A2256" s="335"/>
      <c r="B2256" s="335"/>
      <c r="C2256" s="335"/>
      <c r="D2256" s="336"/>
      <c r="E2256" s="336"/>
      <c r="F2256" s="338"/>
      <c r="G2256" s="338"/>
      <c r="H2256" s="388"/>
      <c r="I2256" s="364"/>
      <c r="J2256" s="340"/>
      <c r="K2256" s="340"/>
      <c r="L2256" s="389"/>
      <c r="M2256" s="345"/>
    </row>
    <row r="2257" spans="1:13" ht="15" customHeight="1">
      <c r="A2257" s="335"/>
      <c r="B2257" s="335"/>
      <c r="C2257" s="335"/>
      <c r="D2257" s="336"/>
      <c r="E2257" s="336"/>
      <c r="F2257" s="366"/>
      <c r="G2257" s="366"/>
      <c r="H2257" s="391"/>
      <c r="I2257" s="353" t="s">
        <v>76</v>
      </c>
      <c r="J2257" s="392">
        <f>SUM(J2253:J2256)</f>
        <v>0</v>
      </c>
      <c r="K2257" s="392">
        <f>SUM(K2253:K2256)</f>
        <v>8658</v>
      </c>
      <c r="L2257" s="392">
        <f>SUM(L2253:L2256)</f>
        <v>2</v>
      </c>
      <c r="M2257" s="165">
        <f>L2257/K2257*100</f>
        <v>0.023100023100023098</v>
      </c>
    </row>
    <row r="2258" spans="1:13" ht="15" customHeight="1">
      <c r="A2258" s="325"/>
      <c r="B2258" s="325"/>
      <c r="C2258" s="325"/>
      <c r="D2258" s="326"/>
      <c r="E2258" s="326"/>
      <c r="F2258" s="333"/>
      <c r="G2258" s="333"/>
      <c r="H2258" s="334"/>
      <c r="I2258" s="333"/>
      <c r="J2258" s="376"/>
      <c r="K2258" s="376"/>
      <c r="L2258" s="376"/>
      <c r="M2258" s="377"/>
    </row>
    <row r="2259" spans="1:13" ht="15" customHeight="1">
      <c r="A2259" s="335">
        <v>187</v>
      </c>
      <c r="B2259" s="335"/>
      <c r="C2259" s="335">
        <v>1</v>
      </c>
      <c r="D2259" s="336"/>
      <c r="E2259" s="336"/>
      <c r="F2259" s="338" t="s">
        <v>1028</v>
      </c>
      <c r="G2259" s="338"/>
      <c r="H2259" s="388"/>
      <c r="I2259" s="339"/>
      <c r="J2259" s="340"/>
      <c r="K2259" s="340"/>
      <c r="L2259" s="340"/>
      <c r="M2259" s="341"/>
    </row>
    <row r="2260" spans="1:13" ht="15" customHeight="1">
      <c r="A2260" s="335"/>
      <c r="B2260" s="335">
        <v>1</v>
      </c>
      <c r="C2260" s="335"/>
      <c r="D2260" s="336"/>
      <c r="E2260" s="336"/>
      <c r="F2260" s="338"/>
      <c r="G2260" s="338" t="s">
        <v>1029</v>
      </c>
      <c r="H2260" s="388"/>
      <c r="I2260" s="339"/>
      <c r="J2260" s="340"/>
      <c r="K2260" s="340"/>
      <c r="L2260" s="340"/>
      <c r="M2260" s="341"/>
    </row>
    <row r="2261" spans="1:13" ht="15" customHeight="1">
      <c r="A2261" s="335"/>
      <c r="B2261" s="335"/>
      <c r="C2261" s="335"/>
      <c r="D2261" s="336">
        <v>2</v>
      </c>
      <c r="E2261" s="336"/>
      <c r="F2261" s="338"/>
      <c r="G2261" s="338"/>
      <c r="H2261" s="388" t="s">
        <v>757</v>
      </c>
      <c r="I2261" s="364"/>
      <c r="J2261" s="389"/>
      <c r="K2261" s="389"/>
      <c r="L2261" s="389"/>
      <c r="M2261" s="390"/>
    </row>
    <row r="2262" spans="1:13" ht="15" customHeight="1">
      <c r="A2262" s="335"/>
      <c r="B2262" s="335"/>
      <c r="C2262" s="335"/>
      <c r="D2262" s="336"/>
      <c r="E2262" s="336">
        <v>1</v>
      </c>
      <c r="F2262" s="338"/>
      <c r="G2262" s="338"/>
      <c r="H2262" s="388"/>
      <c r="I2262" s="364" t="s">
        <v>12</v>
      </c>
      <c r="J2262" s="340"/>
      <c r="K2262" s="340">
        <v>144737</v>
      </c>
      <c r="L2262" s="389">
        <v>144737</v>
      </c>
      <c r="M2262" s="155">
        <f>L2262/K2262*100</f>
        <v>100</v>
      </c>
    </row>
    <row r="2263" spans="1:13" ht="15" customHeight="1">
      <c r="A2263" s="335"/>
      <c r="B2263" s="335"/>
      <c r="C2263" s="335"/>
      <c r="D2263" s="336"/>
      <c r="E2263" s="336"/>
      <c r="F2263" s="338"/>
      <c r="G2263" s="338"/>
      <c r="H2263" s="388"/>
      <c r="I2263" s="364"/>
      <c r="J2263" s="340"/>
      <c r="K2263" s="340"/>
      <c r="L2263" s="389"/>
      <c r="M2263" s="293"/>
    </row>
    <row r="2264" spans="1:13" ht="15" customHeight="1">
      <c r="A2264" s="335"/>
      <c r="B2264" s="335"/>
      <c r="C2264" s="335"/>
      <c r="D2264" s="336"/>
      <c r="E2264" s="336"/>
      <c r="F2264" s="654" t="s">
        <v>79</v>
      </c>
      <c r="G2264" s="655"/>
      <c r="H2264" s="655"/>
      <c r="I2264" s="448" t="s">
        <v>79</v>
      </c>
      <c r="J2264" s="304">
        <f>SUM(J2260:J2263)</f>
        <v>0</v>
      </c>
      <c r="K2264" s="343">
        <f>SUM(K2260:K2263)</f>
        <v>144737</v>
      </c>
      <c r="L2264" s="343">
        <f>SUM(L2260:L2263)</f>
        <v>144737</v>
      </c>
      <c r="M2264" s="394">
        <f>L2264/K2264*100</f>
        <v>100</v>
      </c>
    </row>
    <row r="2265" spans="1:13" ht="15.75" customHeight="1">
      <c r="A2265" s="335"/>
      <c r="B2265" s="335"/>
      <c r="C2265" s="335"/>
      <c r="D2265" s="336"/>
      <c r="E2265" s="336"/>
      <c r="F2265" s="306"/>
      <c r="G2265" s="306"/>
      <c r="H2265" s="306"/>
      <c r="I2265" s="306"/>
      <c r="J2265" s="307"/>
      <c r="K2265" s="307"/>
      <c r="L2265" s="307"/>
      <c r="M2265" s="308"/>
    </row>
    <row r="2266" spans="1:13" ht="15.75" customHeight="1">
      <c r="A2266" s="335"/>
      <c r="B2266" s="335">
        <v>2</v>
      </c>
      <c r="C2266" s="335"/>
      <c r="D2266" s="336"/>
      <c r="E2266" s="336"/>
      <c r="F2266" s="338"/>
      <c r="G2266" s="338" t="s">
        <v>1030</v>
      </c>
      <c r="H2266" s="388"/>
      <c r="I2266" s="339"/>
      <c r="J2266" s="340"/>
      <c r="K2266" s="340"/>
      <c r="L2266" s="340"/>
      <c r="M2266" s="341"/>
    </row>
    <row r="2267" spans="1:13" ht="15.75" customHeight="1">
      <c r="A2267" s="335"/>
      <c r="B2267" s="335"/>
      <c r="C2267" s="335"/>
      <c r="D2267" s="336">
        <v>2</v>
      </c>
      <c r="E2267" s="336"/>
      <c r="F2267" s="338"/>
      <c r="G2267" s="338"/>
      <c r="H2267" s="388" t="s">
        <v>757</v>
      </c>
      <c r="I2267" s="364"/>
      <c r="J2267" s="389"/>
      <c r="K2267" s="389"/>
      <c r="L2267" s="389"/>
      <c r="M2267" s="390"/>
    </row>
    <row r="2268" spans="1:13" ht="15.75" customHeight="1">
      <c r="A2268" s="335"/>
      <c r="B2268" s="335"/>
      <c r="C2268" s="335"/>
      <c r="D2268" s="336"/>
      <c r="E2268" s="336">
        <v>1</v>
      </c>
      <c r="F2268" s="338"/>
      <c r="G2268" s="338"/>
      <c r="H2268" s="388"/>
      <c r="I2268" s="364" t="s">
        <v>12</v>
      </c>
      <c r="J2268" s="340"/>
      <c r="K2268" s="340">
        <v>99342</v>
      </c>
      <c r="L2268" s="389">
        <v>99342</v>
      </c>
      <c r="M2268" s="155">
        <f>L2268/K2268*100</f>
        <v>100</v>
      </c>
    </row>
    <row r="2269" spans="1:13" ht="15.75" customHeight="1">
      <c r="A2269" s="335"/>
      <c r="B2269" s="335"/>
      <c r="C2269" s="335"/>
      <c r="D2269" s="336"/>
      <c r="E2269" s="336"/>
      <c r="F2269" s="338"/>
      <c r="G2269" s="338"/>
      <c r="H2269" s="388"/>
      <c r="I2269" s="364"/>
      <c r="J2269" s="340"/>
      <c r="K2269" s="340"/>
      <c r="L2269" s="389"/>
      <c r="M2269" s="293"/>
    </row>
    <row r="2270" spans="1:13" ht="15.75" customHeight="1">
      <c r="A2270" s="335"/>
      <c r="B2270" s="335"/>
      <c r="C2270" s="335"/>
      <c r="D2270" s="336"/>
      <c r="E2270" s="336"/>
      <c r="F2270" s="654" t="s">
        <v>79</v>
      </c>
      <c r="G2270" s="655"/>
      <c r="H2270" s="655"/>
      <c r="I2270" s="448" t="s">
        <v>79</v>
      </c>
      <c r="J2270" s="304">
        <f>SUM(J2266:J2269)</f>
        <v>0</v>
      </c>
      <c r="K2270" s="343">
        <f>SUM(K2266:K2269)</f>
        <v>99342</v>
      </c>
      <c r="L2270" s="343">
        <f>SUM(L2266:L2269)</f>
        <v>99342</v>
      </c>
      <c r="M2270" s="394">
        <f>L2270/K2270*100</f>
        <v>100</v>
      </c>
    </row>
    <row r="2271" spans="1:13" ht="15.75" customHeight="1">
      <c r="A2271" s="335"/>
      <c r="B2271" s="335"/>
      <c r="C2271" s="335"/>
      <c r="D2271" s="336"/>
      <c r="E2271" s="336"/>
      <c r="F2271" s="306"/>
      <c r="G2271" s="306"/>
      <c r="H2271" s="306"/>
      <c r="I2271" s="306"/>
      <c r="J2271" s="307"/>
      <c r="K2271" s="307"/>
      <c r="L2271" s="307"/>
      <c r="M2271" s="308"/>
    </row>
    <row r="2272" spans="1:13" ht="15.75" customHeight="1">
      <c r="A2272" s="335"/>
      <c r="B2272" s="335">
        <v>3</v>
      </c>
      <c r="C2272" s="335"/>
      <c r="D2272" s="336"/>
      <c r="E2272" s="336"/>
      <c r="F2272" s="338"/>
      <c r="G2272" s="338" t="s">
        <v>1031</v>
      </c>
      <c r="H2272" s="388"/>
      <c r="I2272" s="339"/>
      <c r="J2272" s="340"/>
      <c r="K2272" s="340"/>
      <c r="L2272" s="340"/>
      <c r="M2272" s="341"/>
    </row>
    <row r="2273" spans="1:13" ht="15.75" customHeight="1">
      <c r="A2273" s="335"/>
      <c r="B2273" s="335"/>
      <c r="C2273" s="335"/>
      <c r="D2273" s="336">
        <v>2</v>
      </c>
      <c r="E2273" s="336"/>
      <c r="F2273" s="338"/>
      <c r="G2273" s="338"/>
      <c r="H2273" s="388" t="s">
        <v>757</v>
      </c>
      <c r="I2273" s="364"/>
      <c r="J2273" s="389"/>
      <c r="K2273" s="389"/>
      <c r="L2273" s="389"/>
      <c r="M2273" s="390"/>
    </row>
    <row r="2274" spans="1:13" ht="15.75" customHeight="1">
      <c r="A2274" s="335"/>
      <c r="B2274" s="335"/>
      <c r="C2274" s="335"/>
      <c r="D2274" s="336"/>
      <c r="E2274" s="336">
        <v>1</v>
      </c>
      <c r="F2274" s="338"/>
      <c r="G2274" s="338"/>
      <c r="H2274" s="388"/>
      <c r="I2274" s="364" t="s">
        <v>12</v>
      </c>
      <c r="J2274" s="340"/>
      <c r="K2274" s="340">
        <v>155334</v>
      </c>
      <c r="L2274" s="389">
        <v>155334</v>
      </c>
      <c r="M2274" s="155">
        <f>L2274/K2274*100</f>
        <v>100</v>
      </c>
    </row>
    <row r="2275" spans="1:13" ht="15.75" customHeight="1">
      <c r="A2275" s="335"/>
      <c r="B2275" s="335"/>
      <c r="C2275" s="335"/>
      <c r="D2275" s="336"/>
      <c r="E2275" s="336"/>
      <c r="F2275" s="338"/>
      <c r="G2275" s="338"/>
      <c r="H2275" s="388"/>
      <c r="I2275" s="364"/>
      <c r="J2275" s="340"/>
      <c r="K2275" s="340"/>
      <c r="L2275" s="389"/>
      <c r="M2275" s="293"/>
    </row>
    <row r="2276" spans="1:13" ht="15.75" customHeight="1">
      <c r="A2276" s="335"/>
      <c r="B2276" s="335"/>
      <c r="C2276" s="335"/>
      <c r="D2276" s="336"/>
      <c r="E2276" s="336"/>
      <c r="F2276" s="654" t="s">
        <v>79</v>
      </c>
      <c r="G2276" s="655"/>
      <c r="H2276" s="655"/>
      <c r="I2276" s="448" t="s">
        <v>79</v>
      </c>
      <c r="J2276" s="304">
        <f>SUM(J2272:J2275)</f>
        <v>0</v>
      </c>
      <c r="K2276" s="343">
        <f>SUM(K2272:K2275)</f>
        <v>155334</v>
      </c>
      <c r="L2276" s="343">
        <f>SUM(L2272:L2275)</f>
        <v>155334</v>
      </c>
      <c r="M2276" s="394">
        <f>L2276/K2276*100</f>
        <v>100</v>
      </c>
    </row>
    <row r="2277" spans="1:13" ht="15" customHeight="1">
      <c r="A2277" s="335"/>
      <c r="B2277" s="335"/>
      <c r="C2277" s="335"/>
      <c r="D2277" s="336"/>
      <c r="E2277" s="336"/>
      <c r="F2277" s="306"/>
      <c r="G2277" s="306"/>
      <c r="H2277" s="306"/>
      <c r="I2277" s="306"/>
      <c r="J2277" s="307"/>
      <c r="K2277" s="307"/>
      <c r="L2277" s="307"/>
      <c r="M2277" s="308"/>
    </row>
    <row r="2278" spans="1:13" ht="15" customHeight="1">
      <c r="A2278" s="335"/>
      <c r="B2278" s="335">
        <v>4</v>
      </c>
      <c r="C2278" s="335"/>
      <c r="D2278" s="336"/>
      <c r="E2278" s="336"/>
      <c r="F2278" s="338"/>
      <c r="G2278" s="338" t="s">
        <v>1032</v>
      </c>
      <c r="H2278" s="388"/>
      <c r="I2278" s="339"/>
      <c r="J2278" s="340"/>
      <c r="K2278" s="340"/>
      <c r="L2278" s="340"/>
      <c r="M2278" s="341"/>
    </row>
    <row r="2279" spans="1:13" ht="15" customHeight="1">
      <c r="A2279" s="335"/>
      <c r="B2279" s="335"/>
      <c r="C2279" s="335"/>
      <c r="D2279" s="336">
        <v>2</v>
      </c>
      <c r="E2279" s="336"/>
      <c r="F2279" s="338"/>
      <c r="G2279" s="338"/>
      <c r="H2279" s="388" t="s">
        <v>757</v>
      </c>
      <c r="I2279" s="364"/>
      <c r="J2279" s="389"/>
      <c r="K2279" s="389"/>
      <c r="L2279" s="389"/>
      <c r="M2279" s="390"/>
    </row>
    <row r="2280" spans="1:13" ht="15" customHeight="1">
      <c r="A2280" s="335"/>
      <c r="B2280" s="335"/>
      <c r="C2280" s="335"/>
      <c r="D2280" s="336"/>
      <c r="E2280" s="336">
        <v>1</v>
      </c>
      <c r="F2280" s="338"/>
      <c r="G2280" s="338"/>
      <c r="H2280" s="388"/>
      <c r="I2280" s="364" t="s">
        <v>12</v>
      </c>
      <c r="J2280" s="340"/>
      <c r="K2280" s="340">
        <v>49182</v>
      </c>
      <c r="L2280" s="389">
        <v>49182</v>
      </c>
      <c r="M2280" s="155">
        <f>L2280/K2280*100</f>
        <v>100</v>
      </c>
    </row>
    <row r="2281" spans="1:13" ht="15" customHeight="1">
      <c r="A2281" s="335"/>
      <c r="B2281" s="335"/>
      <c r="C2281" s="335"/>
      <c r="D2281" s="336"/>
      <c r="E2281" s="336"/>
      <c r="F2281" s="338"/>
      <c r="G2281" s="338"/>
      <c r="H2281" s="388"/>
      <c r="I2281" s="364"/>
      <c r="J2281" s="340"/>
      <c r="K2281" s="340"/>
      <c r="L2281" s="389"/>
      <c r="M2281" s="293"/>
    </row>
    <row r="2282" spans="1:13" ht="15" customHeight="1">
      <c r="A2282" s="335"/>
      <c r="B2282" s="335"/>
      <c r="C2282" s="335"/>
      <c r="D2282" s="336"/>
      <c r="E2282" s="336"/>
      <c r="F2282" s="654" t="s">
        <v>79</v>
      </c>
      <c r="G2282" s="655"/>
      <c r="H2282" s="655"/>
      <c r="I2282" s="448" t="s">
        <v>79</v>
      </c>
      <c r="J2282" s="304">
        <f>SUM(J2278:J2281)</f>
        <v>0</v>
      </c>
      <c r="K2282" s="343">
        <f>SUM(K2278:K2281)</f>
        <v>49182</v>
      </c>
      <c r="L2282" s="343">
        <f>SUM(L2278:L2281)</f>
        <v>49182</v>
      </c>
      <c r="M2282" s="394">
        <f>L2282/K2282*100</f>
        <v>100</v>
      </c>
    </row>
    <row r="2283" spans="1:13" ht="15" customHeight="1">
      <c r="A2283" s="335"/>
      <c r="B2283" s="335"/>
      <c r="C2283" s="335"/>
      <c r="D2283" s="336"/>
      <c r="E2283" s="336"/>
      <c r="F2283" s="306"/>
      <c r="G2283" s="306"/>
      <c r="H2283" s="306"/>
      <c r="I2283" s="306"/>
      <c r="J2283" s="307"/>
      <c r="K2283" s="307"/>
      <c r="L2283" s="307"/>
      <c r="M2283" s="308"/>
    </row>
    <row r="2284" spans="1:13" ht="15" customHeight="1">
      <c r="A2284" s="335"/>
      <c r="B2284" s="335">
        <v>5</v>
      </c>
      <c r="C2284" s="335"/>
      <c r="D2284" s="336"/>
      <c r="E2284" s="336"/>
      <c r="F2284" s="338"/>
      <c r="G2284" s="338" t="s">
        <v>1033</v>
      </c>
      <c r="H2284" s="388"/>
      <c r="I2284" s="339"/>
      <c r="J2284" s="340"/>
      <c r="K2284" s="340"/>
      <c r="L2284" s="340"/>
      <c r="M2284" s="341"/>
    </row>
    <row r="2285" spans="1:13" ht="15" customHeight="1">
      <c r="A2285" s="335"/>
      <c r="B2285" s="335"/>
      <c r="C2285" s="335"/>
      <c r="D2285" s="336">
        <v>2</v>
      </c>
      <c r="E2285" s="336"/>
      <c r="F2285" s="338"/>
      <c r="G2285" s="338"/>
      <c r="H2285" s="388" t="s">
        <v>757</v>
      </c>
      <c r="I2285" s="364"/>
      <c r="J2285" s="389"/>
      <c r="K2285" s="389"/>
      <c r="L2285" s="389"/>
      <c r="M2285" s="390"/>
    </row>
    <row r="2286" spans="1:13" ht="15" customHeight="1">
      <c r="A2286" s="335"/>
      <c r="B2286" s="335"/>
      <c r="C2286" s="335"/>
      <c r="D2286" s="336"/>
      <c r="E2286" s="336">
        <v>1</v>
      </c>
      <c r="F2286" s="338"/>
      <c r="G2286" s="338"/>
      <c r="H2286" s="388"/>
      <c r="I2286" s="364" t="s">
        <v>12</v>
      </c>
      <c r="J2286" s="340"/>
      <c r="K2286" s="340">
        <v>300</v>
      </c>
      <c r="L2286" s="389"/>
      <c r="M2286" s="155"/>
    </row>
    <row r="2287" spans="1:13" ht="15" customHeight="1">
      <c r="A2287" s="335"/>
      <c r="B2287" s="335"/>
      <c r="C2287" s="335"/>
      <c r="D2287" s="336"/>
      <c r="E2287" s="336"/>
      <c r="F2287" s="338"/>
      <c r="G2287" s="338"/>
      <c r="H2287" s="388"/>
      <c r="I2287" s="364"/>
      <c r="J2287" s="340"/>
      <c r="K2287" s="340"/>
      <c r="L2287" s="389"/>
      <c r="M2287" s="293"/>
    </row>
    <row r="2288" spans="1:13" ht="15" customHeight="1">
      <c r="A2288" s="335"/>
      <c r="B2288" s="335"/>
      <c r="C2288" s="335"/>
      <c r="D2288" s="336"/>
      <c r="E2288" s="336"/>
      <c r="F2288" s="654" t="s">
        <v>79</v>
      </c>
      <c r="G2288" s="655"/>
      <c r="H2288" s="655"/>
      <c r="I2288" s="448" t="s">
        <v>79</v>
      </c>
      <c r="J2288" s="304">
        <f>SUM(J2284:J2287)</f>
        <v>0</v>
      </c>
      <c r="K2288" s="343">
        <f>SUM(K2284:K2287)</f>
        <v>300</v>
      </c>
      <c r="L2288" s="343">
        <f>SUM(L2284:L2287)</f>
        <v>0</v>
      </c>
      <c r="M2288" s="394"/>
    </row>
    <row r="2289" spans="1:13" ht="15" customHeight="1">
      <c r="A2289" s="335"/>
      <c r="B2289" s="335"/>
      <c r="C2289" s="335"/>
      <c r="D2289" s="336"/>
      <c r="E2289" s="336"/>
      <c r="F2289" s="306"/>
      <c r="G2289" s="306"/>
      <c r="H2289" s="306"/>
      <c r="I2289" s="306"/>
      <c r="J2289" s="307"/>
      <c r="K2289" s="307"/>
      <c r="L2289" s="307"/>
      <c r="M2289" s="308"/>
    </row>
    <row r="2290" spans="1:13" ht="15" customHeight="1">
      <c r="A2290" s="335"/>
      <c r="B2290" s="335">
        <v>6</v>
      </c>
      <c r="C2290" s="335"/>
      <c r="D2290" s="336"/>
      <c r="E2290" s="336"/>
      <c r="F2290" s="338"/>
      <c r="G2290" s="338" t="s">
        <v>1034</v>
      </c>
      <c r="H2290" s="388"/>
      <c r="I2290" s="339"/>
      <c r="J2290" s="340"/>
      <c r="K2290" s="340"/>
      <c r="L2290" s="340"/>
      <c r="M2290" s="341"/>
    </row>
    <row r="2291" spans="1:13" ht="15" customHeight="1">
      <c r="A2291" s="335"/>
      <c r="B2291" s="335"/>
      <c r="C2291" s="335"/>
      <c r="D2291" s="336">
        <v>2</v>
      </c>
      <c r="E2291" s="336"/>
      <c r="F2291" s="338"/>
      <c r="G2291" s="338"/>
      <c r="H2291" s="388" t="s">
        <v>757</v>
      </c>
      <c r="I2291" s="364"/>
      <c r="J2291" s="389"/>
      <c r="K2291" s="389"/>
      <c r="L2291" s="389"/>
      <c r="M2291" s="390"/>
    </row>
    <row r="2292" spans="1:13" ht="15" customHeight="1">
      <c r="A2292" s="335"/>
      <c r="B2292" s="335"/>
      <c r="C2292" s="335"/>
      <c r="D2292" s="336"/>
      <c r="E2292" s="336">
        <v>1</v>
      </c>
      <c r="F2292" s="338"/>
      <c r="G2292" s="338"/>
      <c r="H2292" s="388"/>
      <c r="I2292" s="364" t="s">
        <v>12</v>
      </c>
      <c r="J2292" s="340"/>
      <c r="K2292" s="340">
        <v>5996</v>
      </c>
      <c r="L2292" s="389">
        <v>1578</v>
      </c>
      <c r="M2292" s="155">
        <f>L2292/K2292*100</f>
        <v>26.31754503002001</v>
      </c>
    </row>
    <row r="2293" spans="1:13" ht="15" customHeight="1">
      <c r="A2293" s="335"/>
      <c r="B2293" s="335"/>
      <c r="C2293" s="335"/>
      <c r="D2293" s="336"/>
      <c r="E2293" s="336"/>
      <c r="F2293" s="338"/>
      <c r="G2293" s="338"/>
      <c r="H2293" s="388"/>
      <c r="I2293" s="364"/>
      <c r="J2293" s="340"/>
      <c r="K2293" s="340"/>
      <c r="L2293" s="389"/>
      <c r="M2293" s="293"/>
    </row>
    <row r="2294" spans="1:13" ht="15" customHeight="1">
      <c r="A2294" s="335"/>
      <c r="B2294" s="335"/>
      <c r="C2294" s="335"/>
      <c r="D2294" s="336"/>
      <c r="E2294" s="336"/>
      <c r="F2294" s="654" t="s">
        <v>79</v>
      </c>
      <c r="G2294" s="655"/>
      <c r="H2294" s="655"/>
      <c r="I2294" s="448" t="s">
        <v>79</v>
      </c>
      <c r="J2294" s="304">
        <f>SUM(J2290:J2293)</f>
        <v>0</v>
      </c>
      <c r="K2294" s="343">
        <f>SUM(K2290:K2293)</f>
        <v>5996</v>
      </c>
      <c r="L2294" s="343">
        <f>SUM(L2290:L2293)</f>
        <v>1578</v>
      </c>
      <c r="M2294" s="394">
        <f>L2294/K2294*100</f>
        <v>26.31754503002001</v>
      </c>
    </row>
    <row r="2295" spans="1:13" ht="5.25" customHeight="1">
      <c r="A2295" s="335"/>
      <c r="B2295" s="335"/>
      <c r="C2295" s="335"/>
      <c r="D2295" s="336"/>
      <c r="E2295" s="336"/>
      <c r="F2295" s="338"/>
      <c r="G2295" s="338"/>
      <c r="H2295" s="388"/>
      <c r="I2295" s="364"/>
      <c r="J2295" s="340"/>
      <c r="K2295" s="340"/>
      <c r="L2295" s="389"/>
      <c r="M2295" s="345"/>
    </row>
    <row r="2296" spans="1:13" ht="15" customHeight="1">
      <c r="A2296" s="335"/>
      <c r="B2296" s="335"/>
      <c r="C2296" s="335"/>
      <c r="D2296" s="336"/>
      <c r="E2296" s="336"/>
      <c r="F2296" s="366"/>
      <c r="G2296" s="366"/>
      <c r="H2296" s="391"/>
      <c r="I2296" s="353" t="s">
        <v>76</v>
      </c>
      <c r="J2296" s="392">
        <f>SUM(J2259:J2295)</f>
        <v>0</v>
      </c>
      <c r="K2296" s="392">
        <f>SUM(K2260:K2294)/2</f>
        <v>454891</v>
      </c>
      <c r="L2296" s="392">
        <f>SUM(L2260:L2294)/2</f>
        <v>450173</v>
      </c>
      <c r="M2296" s="165">
        <f>L2296/K2296*100</f>
        <v>98.96282845780637</v>
      </c>
    </row>
    <row r="2297" spans="1:13" ht="15" customHeight="1">
      <c r="A2297" s="335"/>
      <c r="B2297" s="335"/>
      <c r="C2297" s="335"/>
      <c r="D2297" s="336"/>
      <c r="E2297" s="336"/>
      <c r="F2297" s="338"/>
      <c r="G2297" s="338"/>
      <c r="H2297" s="385"/>
      <c r="I2297" s="338"/>
      <c r="J2297" s="386"/>
      <c r="K2297" s="386"/>
      <c r="L2297" s="386"/>
      <c r="M2297" s="387"/>
    </row>
    <row r="2298" spans="1:13" ht="14.25" customHeight="1">
      <c r="A2298" s="335">
        <v>188</v>
      </c>
      <c r="B2298" s="335"/>
      <c r="C2298" s="335">
        <v>2</v>
      </c>
      <c r="D2298" s="336"/>
      <c r="E2298" s="336"/>
      <c r="F2298" s="338" t="s">
        <v>1035</v>
      </c>
      <c r="G2298" s="338"/>
      <c r="H2298" s="385"/>
      <c r="I2298" s="338"/>
      <c r="J2298" s="386"/>
      <c r="K2298" s="386"/>
      <c r="L2298" s="386"/>
      <c r="M2298" s="387"/>
    </row>
    <row r="2299" spans="1:13" ht="14.25" customHeight="1">
      <c r="A2299" s="335"/>
      <c r="B2299" s="335"/>
      <c r="C2299" s="335"/>
      <c r="D2299" s="336">
        <v>2</v>
      </c>
      <c r="E2299" s="336"/>
      <c r="F2299" s="338"/>
      <c r="G2299" s="338"/>
      <c r="H2299" s="388" t="s">
        <v>757</v>
      </c>
      <c r="I2299" s="364"/>
      <c r="J2299" s="386"/>
      <c r="K2299" s="386"/>
      <c r="L2299" s="386"/>
      <c r="M2299" s="155"/>
    </row>
    <row r="2300" spans="1:13" ht="14.25" customHeight="1">
      <c r="A2300" s="335"/>
      <c r="B2300" s="335"/>
      <c r="C2300" s="335"/>
      <c r="D2300" s="336"/>
      <c r="E2300" s="336">
        <v>1</v>
      </c>
      <c r="F2300" s="338"/>
      <c r="G2300" s="338"/>
      <c r="H2300" s="388"/>
      <c r="I2300" s="364" t="s">
        <v>12</v>
      </c>
      <c r="J2300" s="386"/>
      <c r="K2300" s="340">
        <v>338488</v>
      </c>
      <c r="L2300" s="340">
        <v>338488</v>
      </c>
      <c r="M2300" s="155">
        <f>L2300/K2300*100</f>
        <v>100</v>
      </c>
    </row>
    <row r="2301" spans="1:13" ht="14.25" customHeight="1">
      <c r="A2301" s="335"/>
      <c r="B2301" s="335"/>
      <c r="C2301" s="335"/>
      <c r="D2301" s="336"/>
      <c r="E2301" s="336"/>
      <c r="F2301" s="338"/>
      <c r="G2301" s="338"/>
      <c r="H2301" s="385"/>
      <c r="I2301" s="338"/>
      <c r="J2301" s="386"/>
      <c r="K2301" s="386"/>
      <c r="L2301" s="386"/>
      <c r="M2301" s="387"/>
    </row>
    <row r="2302" spans="1:13" ht="14.25" customHeight="1">
      <c r="A2302" s="335"/>
      <c r="B2302" s="335"/>
      <c r="C2302" s="335"/>
      <c r="D2302" s="336"/>
      <c r="E2302" s="336"/>
      <c r="F2302" s="366"/>
      <c r="G2302" s="366"/>
      <c r="H2302" s="391"/>
      <c r="I2302" s="353" t="s">
        <v>76</v>
      </c>
      <c r="J2302" s="392">
        <f>SUM(J2265:J2301)</f>
        <v>0</v>
      </c>
      <c r="K2302" s="392">
        <f>SUM(K2300:K2301)</f>
        <v>338488</v>
      </c>
      <c r="L2302" s="392">
        <f>SUM(L2300:L2301)</f>
        <v>338488</v>
      </c>
      <c r="M2302" s="165">
        <f>L2302/K2302*100</f>
        <v>100</v>
      </c>
    </row>
    <row r="2303" spans="1:13" ht="14.25" customHeight="1">
      <c r="A2303" s="335"/>
      <c r="B2303" s="335"/>
      <c r="C2303" s="335"/>
      <c r="D2303" s="336"/>
      <c r="E2303" s="336"/>
      <c r="F2303" s="338"/>
      <c r="G2303" s="338"/>
      <c r="H2303" s="385"/>
      <c r="I2303" s="338"/>
      <c r="J2303" s="386"/>
      <c r="K2303" s="386"/>
      <c r="L2303" s="386"/>
      <c r="M2303" s="387"/>
    </row>
    <row r="2304" spans="1:13" ht="14.25" customHeight="1">
      <c r="A2304" s="335">
        <v>189</v>
      </c>
      <c r="B2304" s="335"/>
      <c r="C2304" s="335">
        <v>2</v>
      </c>
      <c r="D2304" s="336"/>
      <c r="E2304" s="336"/>
      <c r="F2304" s="338" t="s">
        <v>1036</v>
      </c>
      <c r="G2304" s="338"/>
      <c r="H2304" s="385"/>
      <c r="I2304" s="338"/>
      <c r="J2304" s="386"/>
      <c r="K2304" s="386"/>
      <c r="L2304" s="386"/>
      <c r="M2304" s="387"/>
    </row>
    <row r="2305" spans="1:13" ht="14.25" customHeight="1">
      <c r="A2305" s="335"/>
      <c r="B2305" s="335"/>
      <c r="C2305" s="335"/>
      <c r="D2305" s="336">
        <v>2</v>
      </c>
      <c r="E2305" s="336"/>
      <c r="F2305" s="338"/>
      <c r="G2305" s="338"/>
      <c r="H2305" s="388" t="s">
        <v>757</v>
      </c>
      <c r="I2305" s="364"/>
      <c r="J2305" s="386"/>
      <c r="K2305" s="386"/>
      <c r="L2305" s="386"/>
      <c r="M2305" s="387"/>
    </row>
    <row r="2306" spans="1:13" ht="14.25" customHeight="1">
      <c r="A2306" s="335"/>
      <c r="B2306" s="335"/>
      <c r="C2306" s="335"/>
      <c r="D2306" s="336"/>
      <c r="E2306" s="336">
        <v>1</v>
      </c>
      <c r="F2306" s="338"/>
      <c r="G2306" s="338"/>
      <c r="H2306" s="388"/>
      <c r="I2306" s="364" t="s">
        <v>12</v>
      </c>
      <c r="J2306" s="386"/>
      <c r="K2306" s="340">
        <v>200</v>
      </c>
      <c r="L2306" s="340">
        <v>196</v>
      </c>
      <c r="M2306" s="155">
        <f>L2306/K2306*100</f>
        <v>98</v>
      </c>
    </row>
    <row r="2307" spans="1:13" ht="14.25" customHeight="1">
      <c r="A2307" s="335"/>
      <c r="B2307" s="335"/>
      <c r="C2307" s="335"/>
      <c r="D2307" s="336"/>
      <c r="E2307" s="336"/>
      <c r="F2307" s="338"/>
      <c r="G2307" s="338"/>
      <c r="H2307" s="385"/>
      <c r="I2307" s="338"/>
      <c r="J2307" s="386"/>
      <c r="K2307" s="386"/>
      <c r="L2307" s="386"/>
      <c r="M2307" s="387"/>
    </row>
    <row r="2308" spans="1:13" ht="14.25" customHeight="1">
      <c r="A2308" s="335"/>
      <c r="B2308" s="335"/>
      <c r="C2308" s="335"/>
      <c r="D2308" s="336"/>
      <c r="E2308" s="336"/>
      <c r="F2308" s="366"/>
      <c r="G2308" s="366"/>
      <c r="H2308" s="391"/>
      <c r="I2308" s="353" t="s">
        <v>76</v>
      </c>
      <c r="J2308" s="392">
        <f>SUM(J2271:J2307)</f>
        <v>0</v>
      </c>
      <c r="K2308" s="392">
        <f>SUM(K2306:K2307)</f>
        <v>200</v>
      </c>
      <c r="L2308" s="392">
        <f>SUM(L2306:L2307)</f>
        <v>196</v>
      </c>
      <c r="M2308" s="165">
        <f>L2308/K2308*100</f>
        <v>98</v>
      </c>
    </row>
    <row r="2309" spans="1:13" ht="14.25" customHeight="1">
      <c r="A2309" s="335"/>
      <c r="B2309" s="335"/>
      <c r="C2309" s="335"/>
      <c r="D2309" s="336"/>
      <c r="E2309" s="336"/>
      <c r="F2309" s="338"/>
      <c r="G2309" s="338"/>
      <c r="H2309" s="385"/>
      <c r="I2309" s="338"/>
      <c r="J2309" s="386"/>
      <c r="K2309" s="386"/>
      <c r="L2309" s="386"/>
      <c r="M2309" s="387"/>
    </row>
    <row r="2310" spans="1:13" ht="14.25" customHeight="1">
      <c r="A2310" s="335">
        <v>190</v>
      </c>
      <c r="B2310" s="335"/>
      <c r="C2310" s="335">
        <v>2</v>
      </c>
      <c r="D2310" s="336"/>
      <c r="E2310" s="336"/>
      <c r="F2310" s="338" t="s">
        <v>1037</v>
      </c>
      <c r="G2310" s="338"/>
      <c r="H2310" s="385"/>
      <c r="I2310" s="338"/>
      <c r="J2310" s="386"/>
      <c r="K2310" s="386"/>
      <c r="L2310" s="386"/>
      <c r="M2310" s="387"/>
    </row>
    <row r="2311" spans="1:13" ht="14.25" customHeight="1">
      <c r="A2311" s="335"/>
      <c r="B2311" s="335"/>
      <c r="C2311" s="335"/>
      <c r="D2311" s="336">
        <v>1</v>
      </c>
      <c r="E2311" s="336"/>
      <c r="F2311" s="338"/>
      <c r="G2311" s="338"/>
      <c r="H2311" s="385" t="s">
        <v>755</v>
      </c>
      <c r="I2311" s="338"/>
      <c r="J2311" s="386"/>
      <c r="K2311" s="386"/>
      <c r="L2311" s="386"/>
      <c r="M2311" s="387"/>
    </row>
    <row r="2312" spans="1:13" ht="14.25" customHeight="1">
      <c r="A2312" s="335"/>
      <c r="B2312" s="335"/>
      <c r="C2312" s="335"/>
      <c r="D2312" s="336"/>
      <c r="E2312" s="336">
        <v>2</v>
      </c>
      <c r="F2312" s="338"/>
      <c r="G2312" s="338"/>
      <c r="H2312" s="385"/>
      <c r="I2312" s="364" t="s">
        <v>1450</v>
      </c>
      <c r="J2312" s="386"/>
      <c r="K2312" s="340">
        <v>109</v>
      </c>
      <c r="L2312" s="340">
        <v>109</v>
      </c>
      <c r="M2312" s="155">
        <f>L2312/K2312*100</f>
        <v>100</v>
      </c>
    </row>
    <row r="2313" spans="1:13" ht="14.25" customHeight="1">
      <c r="A2313" s="335"/>
      <c r="B2313" s="335"/>
      <c r="C2313" s="335"/>
      <c r="D2313" s="336">
        <v>2</v>
      </c>
      <c r="E2313" s="336"/>
      <c r="F2313" s="338"/>
      <c r="G2313" s="338"/>
      <c r="H2313" s="388" t="s">
        <v>757</v>
      </c>
      <c r="I2313" s="364"/>
      <c r="J2313" s="386"/>
      <c r="K2313" s="340"/>
      <c r="L2313" s="340"/>
      <c r="M2313" s="293"/>
    </row>
    <row r="2314" spans="1:13" ht="14.25" customHeight="1">
      <c r="A2314" s="335"/>
      <c r="B2314" s="335"/>
      <c r="C2314" s="335"/>
      <c r="D2314" s="336"/>
      <c r="E2314" s="336">
        <v>1</v>
      </c>
      <c r="F2314" s="338"/>
      <c r="G2314" s="338"/>
      <c r="H2314" s="388"/>
      <c r="I2314" s="364" t="s">
        <v>12</v>
      </c>
      <c r="J2314" s="386"/>
      <c r="K2314" s="340">
        <v>2300</v>
      </c>
      <c r="L2314" s="340">
        <v>1100</v>
      </c>
      <c r="M2314" s="155">
        <f>L2314/K2314*100</f>
        <v>47.82608695652174</v>
      </c>
    </row>
    <row r="2315" spans="1:13" ht="14.25" customHeight="1">
      <c r="A2315" s="335"/>
      <c r="B2315" s="335"/>
      <c r="C2315" s="335"/>
      <c r="D2315" s="336"/>
      <c r="E2315" s="336"/>
      <c r="F2315" s="338"/>
      <c r="G2315" s="338"/>
      <c r="H2315" s="385"/>
      <c r="I2315" s="338"/>
      <c r="J2315" s="386"/>
      <c r="K2315" s="386"/>
      <c r="L2315" s="386"/>
      <c r="M2315" s="387"/>
    </row>
    <row r="2316" spans="1:13" ht="14.25" customHeight="1">
      <c r="A2316" s="335"/>
      <c r="B2316" s="335"/>
      <c r="C2316" s="335"/>
      <c r="D2316" s="336"/>
      <c r="E2316" s="336"/>
      <c r="F2316" s="366"/>
      <c r="G2316" s="366"/>
      <c r="H2316" s="391"/>
      <c r="I2316" s="353" t="s">
        <v>76</v>
      </c>
      <c r="J2316" s="392">
        <f>SUM(J2271:J2315)</f>
        <v>0</v>
      </c>
      <c r="K2316" s="392">
        <f>SUM(K2312:K2314)</f>
        <v>2409</v>
      </c>
      <c r="L2316" s="392">
        <f>SUM(L2312:L2314)</f>
        <v>1209</v>
      </c>
      <c r="M2316" s="165">
        <f>L2316/K2316*100</f>
        <v>50.186799501867995</v>
      </c>
    </row>
    <row r="2317" spans="1:13" ht="14.25" customHeight="1">
      <c r="A2317" s="335"/>
      <c r="B2317" s="335"/>
      <c r="C2317" s="335"/>
      <c r="D2317" s="336"/>
      <c r="E2317" s="336"/>
      <c r="F2317" s="338"/>
      <c r="G2317" s="338"/>
      <c r="H2317" s="385"/>
      <c r="I2317" s="338"/>
      <c r="J2317" s="386"/>
      <c r="K2317" s="386"/>
      <c r="L2317" s="386"/>
      <c r="M2317" s="387"/>
    </row>
    <row r="2318" spans="1:13" ht="14.25" customHeight="1">
      <c r="A2318" s="335">
        <v>191</v>
      </c>
      <c r="B2318" s="335"/>
      <c r="C2318" s="335">
        <v>2</v>
      </c>
      <c r="D2318" s="336"/>
      <c r="E2318" s="336"/>
      <c r="F2318" s="338" t="s">
        <v>1038</v>
      </c>
      <c r="G2318" s="338"/>
      <c r="H2318" s="385"/>
      <c r="I2318" s="338"/>
      <c r="J2318" s="386"/>
      <c r="K2318" s="386"/>
      <c r="L2318" s="386"/>
      <c r="M2318" s="387"/>
    </row>
    <row r="2319" spans="1:13" ht="14.25" customHeight="1">
      <c r="A2319" s="335"/>
      <c r="B2319" s="335"/>
      <c r="C2319" s="335"/>
      <c r="D2319" s="336">
        <v>2</v>
      </c>
      <c r="E2319" s="336"/>
      <c r="F2319" s="338"/>
      <c r="G2319" s="338"/>
      <c r="H2319" s="388" t="s">
        <v>757</v>
      </c>
      <c r="I2319" s="364"/>
      <c r="J2319" s="386"/>
      <c r="K2319" s="386"/>
      <c r="L2319" s="386"/>
      <c r="M2319" s="387"/>
    </row>
    <row r="2320" spans="1:13" ht="14.25" customHeight="1">
      <c r="A2320" s="335"/>
      <c r="B2320" s="335"/>
      <c r="C2320" s="335"/>
      <c r="D2320" s="336"/>
      <c r="E2320" s="336">
        <v>1</v>
      </c>
      <c r="F2320" s="338"/>
      <c r="G2320" s="338"/>
      <c r="H2320" s="388"/>
      <c r="I2320" s="364" t="s">
        <v>12</v>
      </c>
      <c r="J2320" s="386"/>
      <c r="K2320" s="340">
        <v>211</v>
      </c>
      <c r="L2320" s="340">
        <v>211</v>
      </c>
      <c r="M2320" s="155">
        <f>L2320/K2320*100</f>
        <v>100</v>
      </c>
    </row>
    <row r="2321" spans="1:13" ht="14.25" customHeight="1">
      <c r="A2321" s="335"/>
      <c r="B2321" s="335"/>
      <c r="C2321" s="335"/>
      <c r="D2321" s="336"/>
      <c r="E2321" s="336"/>
      <c r="F2321" s="338"/>
      <c r="G2321" s="338"/>
      <c r="H2321" s="385"/>
      <c r="I2321" s="338"/>
      <c r="J2321" s="386"/>
      <c r="K2321" s="386"/>
      <c r="L2321" s="386"/>
      <c r="M2321" s="387"/>
    </row>
    <row r="2322" spans="1:13" ht="14.25" customHeight="1">
      <c r="A2322" s="335"/>
      <c r="B2322" s="335"/>
      <c r="C2322" s="335"/>
      <c r="D2322" s="336"/>
      <c r="E2322" s="336"/>
      <c r="F2322" s="366"/>
      <c r="G2322" s="366"/>
      <c r="H2322" s="391"/>
      <c r="I2322" s="353" t="s">
        <v>76</v>
      </c>
      <c r="J2322" s="392">
        <f>SUM(J2279:J2321)</f>
        <v>0</v>
      </c>
      <c r="K2322" s="392">
        <f>SUM(K2320:K2321)</f>
        <v>211</v>
      </c>
      <c r="L2322" s="392">
        <f>SUM(L2320:L2321)</f>
        <v>211</v>
      </c>
      <c r="M2322" s="165">
        <f>L2322/K2322*100</f>
        <v>100</v>
      </c>
    </row>
    <row r="2323" spans="1:13" ht="14.25" customHeight="1">
      <c r="A2323" s="335"/>
      <c r="B2323" s="335"/>
      <c r="C2323" s="335"/>
      <c r="D2323" s="336"/>
      <c r="E2323" s="336"/>
      <c r="F2323" s="338"/>
      <c r="G2323" s="338"/>
      <c r="H2323" s="385"/>
      <c r="I2323" s="338"/>
      <c r="J2323" s="386"/>
      <c r="K2323" s="386"/>
      <c r="L2323" s="386"/>
      <c r="M2323" s="387"/>
    </row>
    <row r="2324" spans="1:13" ht="14.25" customHeight="1">
      <c r="A2324" s="335">
        <v>192</v>
      </c>
      <c r="B2324" s="335"/>
      <c r="C2324" s="335">
        <v>1</v>
      </c>
      <c r="D2324" s="336"/>
      <c r="E2324" s="336"/>
      <c r="F2324" s="338" t="s">
        <v>1039</v>
      </c>
      <c r="G2324" s="338"/>
      <c r="H2324" s="385"/>
      <c r="I2324" s="338"/>
      <c r="J2324" s="386"/>
      <c r="K2324" s="386"/>
      <c r="L2324" s="386"/>
      <c r="M2324" s="387"/>
    </row>
    <row r="2325" spans="1:13" ht="14.25" customHeight="1">
      <c r="A2325" s="335"/>
      <c r="B2325" s="335"/>
      <c r="C2325" s="335"/>
      <c r="D2325" s="336">
        <v>2</v>
      </c>
      <c r="E2325" s="336"/>
      <c r="F2325" s="338"/>
      <c r="G2325" s="338"/>
      <c r="H2325" s="388" t="s">
        <v>757</v>
      </c>
      <c r="I2325" s="364"/>
      <c r="J2325" s="386"/>
      <c r="K2325" s="386"/>
      <c r="L2325" s="386"/>
      <c r="M2325" s="387"/>
    </row>
    <row r="2326" spans="1:13" ht="14.25" customHeight="1">
      <c r="A2326" s="335"/>
      <c r="B2326" s="335"/>
      <c r="C2326" s="335"/>
      <c r="D2326" s="336"/>
      <c r="E2326" s="336">
        <v>1</v>
      </c>
      <c r="F2326" s="338"/>
      <c r="G2326" s="338"/>
      <c r="H2326" s="388"/>
      <c r="I2326" s="364" t="s">
        <v>12</v>
      </c>
      <c r="J2326" s="386"/>
      <c r="K2326" s="340">
        <v>24448</v>
      </c>
      <c r="L2326" s="340">
        <v>24448</v>
      </c>
      <c r="M2326" s="155">
        <f>L2326/K2326*100</f>
        <v>100</v>
      </c>
    </row>
    <row r="2327" spans="1:13" ht="14.25" customHeight="1">
      <c r="A2327" s="335"/>
      <c r="B2327" s="335"/>
      <c r="C2327" s="335"/>
      <c r="D2327" s="336"/>
      <c r="E2327" s="336"/>
      <c r="F2327" s="338"/>
      <c r="G2327" s="338"/>
      <c r="H2327" s="385"/>
      <c r="I2327" s="338"/>
      <c r="J2327" s="386"/>
      <c r="K2327" s="386"/>
      <c r="L2327" s="386"/>
      <c r="M2327" s="387"/>
    </row>
    <row r="2328" spans="1:13" ht="14.25" customHeight="1">
      <c r="A2328" s="335"/>
      <c r="B2328" s="335"/>
      <c r="C2328" s="335"/>
      <c r="D2328" s="336"/>
      <c r="E2328" s="336"/>
      <c r="F2328" s="366"/>
      <c r="G2328" s="366"/>
      <c r="H2328" s="391"/>
      <c r="I2328" s="353" t="s">
        <v>76</v>
      </c>
      <c r="J2328" s="392">
        <f>SUM(J2285:J2327)</f>
        <v>0</v>
      </c>
      <c r="K2328" s="392">
        <f>SUM(K2326:K2327)</f>
        <v>24448</v>
      </c>
      <c r="L2328" s="392">
        <f>SUM(L2326:L2327)</f>
        <v>24448</v>
      </c>
      <c r="M2328" s="165">
        <f>L2328/K2328*100</f>
        <v>100</v>
      </c>
    </row>
    <row r="2329" spans="1:13" ht="14.25" customHeight="1">
      <c r="A2329" s="335"/>
      <c r="B2329" s="335"/>
      <c r="C2329" s="335"/>
      <c r="D2329" s="336"/>
      <c r="E2329" s="336"/>
      <c r="F2329" s="338"/>
      <c r="G2329" s="338"/>
      <c r="H2329" s="385"/>
      <c r="I2329" s="338"/>
      <c r="J2329" s="386"/>
      <c r="K2329" s="386"/>
      <c r="L2329" s="386"/>
      <c r="M2329" s="387"/>
    </row>
    <row r="2330" spans="1:13" ht="14.25" customHeight="1">
      <c r="A2330" s="335">
        <v>193</v>
      </c>
      <c r="B2330" s="335"/>
      <c r="C2330" s="335">
        <v>1</v>
      </c>
      <c r="D2330" s="336"/>
      <c r="E2330" s="336"/>
      <c r="F2330" s="338" t="s">
        <v>1040</v>
      </c>
      <c r="G2330" s="338"/>
      <c r="H2330" s="385"/>
      <c r="I2330" s="338"/>
      <c r="J2330" s="386"/>
      <c r="K2330" s="386"/>
      <c r="L2330" s="386"/>
      <c r="M2330" s="387"/>
    </row>
    <row r="2331" spans="1:13" ht="14.25" customHeight="1">
      <c r="A2331" s="335"/>
      <c r="B2331" s="335"/>
      <c r="C2331" s="335"/>
      <c r="D2331" s="336">
        <v>2</v>
      </c>
      <c r="E2331" s="336"/>
      <c r="F2331" s="338"/>
      <c r="G2331" s="338"/>
      <c r="H2331" s="388" t="s">
        <v>757</v>
      </c>
      <c r="I2331" s="364"/>
      <c r="J2331" s="386"/>
      <c r="K2331" s="386"/>
      <c r="L2331" s="386"/>
      <c r="M2331" s="387"/>
    </row>
    <row r="2332" spans="1:13" ht="14.25" customHeight="1">
      <c r="A2332" s="335"/>
      <c r="B2332" s="335"/>
      <c r="C2332" s="335"/>
      <c r="D2332" s="336"/>
      <c r="E2332" s="336">
        <v>1</v>
      </c>
      <c r="F2332" s="338"/>
      <c r="G2332" s="338"/>
      <c r="H2332" s="388"/>
      <c r="I2332" s="364" t="s">
        <v>12</v>
      </c>
      <c r="J2332" s="386"/>
      <c r="K2332" s="340">
        <v>13353</v>
      </c>
      <c r="L2332" s="340">
        <v>11897</v>
      </c>
      <c r="M2332" s="155">
        <f>L2332/K2332*100</f>
        <v>89.09608327716619</v>
      </c>
    </row>
    <row r="2333" spans="1:13" ht="14.25" customHeight="1">
      <c r="A2333" s="335"/>
      <c r="B2333" s="335"/>
      <c r="C2333" s="335"/>
      <c r="D2333" s="336"/>
      <c r="E2333" s="336"/>
      <c r="F2333" s="338"/>
      <c r="G2333" s="338"/>
      <c r="H2333" s="385"/>
      <c r="I2333" s="338"/>
      <c r="J2333" s="386"/>
      <c r="K2333" s="386"/>
      <c r="L2333" s="386"/>
      <c r="M2333" s="387"/>
    </row>
    <row r="2334" spans="1:13" ht="14.25" customHeight="1">
      <c r="A2334" s="335"/>
      <c r="B2334" s="335"/>
      <c r="C2334" s="335"/>
      <c r="D2334" s="336"/>
      <c r="E2334" s="336"/>
      <c r="F2334" s="366"/>
      <c r="G2334" s="366"/>
      <c r="H2334" s="391"/>
      <c r="I2334" s="353" t="s">
        <v>76</v>
      </c>
      <c r="J2334" s="392">
        <f>SUM(J2297:J2333)</f>
        <v>0</v>
      </c>
      <c r="K2334" s="392">
        <f>SUM(K2332:K2333)</f>
        <v>13353</v>
      </c>
      <c r="L2334" s="392">
        <f>SUM(L2332:L2333)</f>
        <v>11897</v>
      </c>
      <c r="M2334" s="165">
        <f>L2334/K2334*100</f>
        <v>89.09608327716619</v>
      </c>
    </row>
    <row r="2335" spans="1:13" ht="14.25" customHeight="1">
      <c r="A2335" s="335"/>
      <c r="B2335" s="335"/>
      <c r="C2335" s="335"/>
      <c r="D2335" s="336"/>
      <c r="E2335" s="336"/>
      <c r="F2335" s="338"/>
      <c r="G2335" s="338"/>
      <c r="H2335" s="385"/>
      <c r="I2335" s="338"/>
      <c r="J2335" s="386"/>
      <c r="K2335" s="386"/>
      <c r="L2335" s="386"/>
      <c r="M2335" s="387"/>
    </row>
    <row r="2336" spans="1:13" ht="14.25" customHeight="1">
      <c r="A2336" s="335">
        <v>194</v>
      </c>
      <c r="B2336" s="335"/>
      <c r="C2336" s="335">
        <v>1</v>
      </c>
      <c r="D2336" s="336"/>
      <c r="E2336" s="336"/>
      <c r="F2336" s="338" t="s">
        <v>1041</v>
      </c>
      <c r="G2336" s="338"/>
      <c r="H2336" s="385"/>
      <c r="I2336" s="338"/>
      <c r="J2336" s="386"/>
      <c r="K2336" s="386"/>
      <c r="L2336" s="386"/>
      <c r="M2336" s="387"/>
    </row>
    <row r="2337" spans="1:13" ht="14.25" customHeight="1">
      <c r="A2337" s="335"/>
      <c r="B2337" s="335"/>
      <c r="C2337" s="335"/>
      <c r="D2337" s="336">
        <v>2</v>
      </c>
      <c r="E2337" s="336"/>
      <c r="F2337" s="338"/>
      <c r="G2337" s="338"/>
      <c r="H2337" s="388" t="s">
        <v>757</v>
      </c>
      <c r="I2337" s="364"/>
      <c r="J2337" s="386"/>
      <c r="K2337" s="386"/>
      <c r="L2337" s="386"/>
      <c r="M2337" s="387"/>
    </row>
    <row r="2338" spans="1:13" ht="14.25" customHeight="1">
      <c r="A2338" s="335"/>
      <c r="B2338" s="335"/>
      <c r="C2338" s="335"/>
      <c r="D2338" s="336"/>
      <c r="E2338" s="336">
        <v>1</v>
      </c>
      <c r="F2338" s="338"/>
      <c r="G2338" s="338"/>
      <c r="H2338" s="388"/>
      <c r="I2338" s="364" t="s">
        <v>12</v>
      </c>
      <c r="J2338" s="386"/>
      <c r="K2338" s="340">
        <v>6438</v>
      </c>
      <c r="L2338" s="340">
        <v>5688</v>
      </c>
      <c r="M2338" s="155">
        <f>L2338/K2338*100</f>
        <v>88.35041938490214</v>
      </c>
    </row>
    <row r="2339" spans="1:13" ht="14.25" customHeight="1">
      <c r="A2339" s="335"/>
      <c r="B2339" s="335"/>
      <c r="C2339" s="335"/>
      <c r="D2339" s="336"/>
      <c r="E2339" s="336"/>
      <c r="F2339" s="338"/>
      <c r="G2339" s="338"/>
      <c r="H2339" s="385"/>
      <c r="I2339" s="338"/>
      <c r="J2339" s="386"/>
      <c r="K2339" s="386"/>
      <c r="L2339" s="386"/>
      <c r="M2339" s="387"/>
    </row>
    <row r="2340" spans="1:13" ht="14.25" customHeight="1">
      <c r="A2340" s="335"/>
      <c r="B2340" s="335"/>
      <c r="C2340" s="335"/>
      <c r="D2340" s="336"/>
      <c r="E2340" s="336"/>
      <c r="F2340" s="366"/>
      <c r="G2340" s="366"/>
      <c r="H2340" s="391"/>
      <c r="I2340" s="353" t="s">
        <v>76</v>
      </c>
      <c r="J2340" s="392">
        <f>SUM(J2309:J2339)</f>
        <v>0</v>
      </c>
      <c r="K2340" s="392">
        <f>SUM(K2338:K2339)</f>
        <v>6438</v>
      </c>
      <c r="L2340" s="392">
        <f>SUM(L2338:L2339)</f>
        <v>5688</v>
      </c>
      <c r="M2340" s="165">
        <f>L2340/K2340*100</f>
        <v>88.35041938490214</v>
      </c>
    </row>
    <row r="2341" spans="1:13" ht="14.25" customHeight="1">
      <c r="A2341" s="335"/>
      <c r="B2341" s="335"/>
      <c r="C2341" s="335"/>
      <c r="D2341" s="336"/>
      <c r="E2341" s="336"/>
      <c r="F2341" s="338"/>
      <c r="G2341" s="338"/>
      <c r="H2341" s="385"/>
      <c r="I2341" s="338"/>
      <c r="J2341" s="386"/>
      <c r="K2341" s="386"/>
      <c r="L2341" s="386"/>
      <c r="M2341" s="387"/>
    </row>
    <row r="2342" spans="1:13" ht="14.25" customHeight="1">
      <c r="A2342" s="335">
        <v>195</v>
      </c>
      <c r="B2342" s="335"/>
      <c r="C2342" s="335">
        <v>2</v>
      </c>
      <c r="D2342" s="336"/>
      <c r="E2342" s="336"/>
      <c r="F2342" s="338" t="s">
        <v>871</v>
      </c>
      <c r="G2342" s="338"/>
      <c r="H2342" s="385"/>
      <c r="I2342" s="338"/>
      <c r="J2342" s="386"/>
      <c r="K2342" s="386"/>
      <c r="L2342" s="386"/>
      <c r="M2342" s="387"/>
    </row>
    <row r="2343" spans="1:13" ht="14.25" customHeight="1">
      <c r="A2343" s="335"/>
      <c r="B2343" s="335"/>
      <c r="C2343" s="335"/>
      <c r="D2343" s="336">
        <v>2</v>
      </c>
      <c r="E2343" s="336"/>
      <c r="F2343" s="338"/>
      <c r="G2343" s="338"/>
      <c r="H2343" s="388" t="s">
        <v>757</v>
      </c>
      <c r="I2343" s="364"/>
      <c r="J2343" s="386"/>
      <c r="K2343" s="386"/>
      <c r="L2343" s="386"/>
      <c r="M2343" s="387"/>
    </row>
    <row r="2344" spans="1:13" ht="14.25" customHeight="1">
      <c r="A2344" s="335"/>
      <c r="B2344" s="335"/>
      <c r="C2344" s="335"/>
      <c r="D2344" s="336"/>
      <c r="E2344" s="336">
        <v>1</v>
      </c>
      <c r="F2344" s="338"/>
      <c r="G2344" s="338"/>
      <c r="H2344" s="388"/>
      <c r="I2344" s="364" t="s">
        <v>12</v>
      </c>
      <c r="J2344" s="386"/>
      <c r="K2344" s="340">
        <v>984</v>
      </c>
      <c r="L2344" s="340">
        <v>984</v>
      </c>
      <c r="M2344" s="155">
        <f>L2344/K2344*100</f>
        <v>100</v>
      </c>
    </row>
    <row r="2345" spans="1:13" ht="14.25" customHeight="1">
      <c r="A2345" s="335"/>
      <c r="B2345" s="335"/>
      <c r="C2345" s="335"/>
      <c r="D2345" s="336"/>
      <c r="E2345" s="336"/>
      <c r="F2345" s="338"/>
      <c r="G2345" s="338"/>
      <c r="H2345" s="385"/>
      <c r="I2345" s="338"/>
      <c r="J2345" s="386"/>
      <c r="K2345" s="386"/>
      <c r="L2345" s="386"/>
      <c r="M2345" s="395"/>
    </row>
    <row r="2346" spans="1:13" ht="14.25" customHeight="1">
      <c r="A2346" s="335"/>
      <c r="B2346" s="335"/>
      <c r="C2346" s="335"/>
      <c r="D2346" s="336"/>
      <c r="E2346" s="336"/>
      <c r="F2346" s="366"/>
      <c r="G2346" s="366"/>
      <c r="H2346" s="391"/>
      <c r="I2346" s="353" t="s">
        <v>76</v>
      </c>
      <c r="J2346" s="392">
        <f>SUM(J2315:J2345)</f>
        <v>0</v>
      </c>
      <c r="K2346" s="392">
        <f>SUM(K2344:K2345)</f>
        <v>984</v>
      </c>
      <c r="L2346" s="392">
        <f>SUM(L2344:L2345)</f>
        <v>984</v>
      </c>
      <c r="M2346" s="165">
        <f>L2346/K2346*100</f>
        <v>100</v>
      </c>
    </row>
    <row r="2347" spans="1:13" ht="15" customHeight="1">
      <c r="A2347" s="335"/>
      <c r="B2347" s="335"/>
      <c r="C2347" s="335"/>
      <c r="D2347" s="336"/>
      <c r="E2347" s="336"/>
      <c r="F2347" s="338"/>
      <c r="G2347" s="338"/>
      <c r="H2347" s="385"/>
      <c r="I2347" s="338"/>
      <c r="J2347" s="386"/>
      <c r="K2347" s="386"/>
      <c r="L2347" s="386"/>
      <c r="M2347" s="387"/>
    </row>
    <row r="2348" spans="1:13" ht="15" customHeight="1">
      <c r="A2348" s="335">
        <v>196</v>
      </c>
      <c r="B2348" s="335"/>
      <c r="C2348" s="335">
        <v>2</v>
      </c>
      <c r="D2348" s="336"/>
      <c r="E2348" s="336"/>
      <c r="F2348" s="338" t="s">
        <v>1042</v>
      </c>
      <c r="G2348" s="338"/>
      <c r="H2348" s="385"/>
      <c r="I2348" s="338"/>
      <c r="J2348" s="386"/>
      <c r="K2348" s="386"/>
      <c r="L2348" s="386"/>
      <c r="M2348" s="387"/>
    </row>
    <row r="2349" spans="1:13" ht="15" customHeight="1">
      <c r="A2349" s="335"/>
      <c r="B2349" s="335"/>
      <c r="C2349" s="335"/>
      <c r="D2349" s="336">
        <v>2</v>
      </c>
      <c r="E2349" s="336"/>
      <c r="F2349" s="338"/>
      <c r="G2349" s="338"/>
      <c r="H2349" s="388" t="s">
        <v>757</v>
      </c>
      <c r="I2349" s="364"/>
      <c r="J2349" s="386"/>
      <c r="K2349" s="386"/>
      <c r="L2349" s="386"/>
      <c r="M2349" s="387"/>
    </row>
    <row r="2350" spans="1:13" ht="15" customHeight="1">
      <c r="A2350" s="335"/>
      <c r="B2350" s="335"/>
      <c r="C2350" s="335"/>
      <c r="D2350" s="336"/>
      <c r="E2350" s="336">
        <v>1</v>
      </c>
      <c r="F2350" s="338"/>
      <c r="G2350" s="338"/>
      <c r="H2350" s="388"/>
      <c r="I2350" s="364" t="s">
        <v>12</v>
      </c>
      <c r="J2350" s="386"/>
      <c r="K2350" s="340">
        <v>230</v>
      </c>
      <c r="L2350" s="340">
        <v>230</v>
      </c>
      <c r="M2350" s="155">
        <f>L2350/K2350*100</f>
        <v>100</v>
      </c>
    </row>
    <row r="2351" spans="1:13" ht="15" customHeight="1">
      <c r="A2351" s="335"/>
      <c r="B2351" s="335"/>
      <c r="C2351" s="335"/>
      <c r="D2351" s="336"/>
      <c r="E2351" s="336"/>
      <c r="F2351" s="338"/>
      <c r="G2351" s="338"/>
      <c r="H2351" s="385"/>
      <c r="I2351" s="338"/>
      <c r="J2351" s="386"/>
      <c r="K2351" s="386"/>
      <c r="L2351" s="386"/>
      <c r="M2351" s="387"/>
    </row>
    <row r="2352" spans="1:13" ht="15" customHeight="1">
      <c r="A2352" s="335"/>
      <c r="B2352" s="335"/>
      <c r="C2352" s="335"/>
      <c r="D2352" s="336"/>
      <c r="E2352" s="336"/>
      <c r="F2352" s="366"/>
      <c r="G2352" s="366"/>
      <c r="H2352" s="391"/>
      <c r="I2352" s="353" t="s">
        <v>76</v>
      </c>
      <c r="J2352" s="392">
        <f>SUM(J2321:J2351)</f>
        <v>0</v>
      </c>
      <c r="K2352" s="392">
        <f>SUM(K2350:K2351)</f>
        <v>230</v>
      </c>
      <c r="L2352" s="392">
        <f>SUM(L2350:L2351)</f>
        <v>230</v>
      </c>
      <c r="M2352" s="165">
        <f>L2352/K2352*100</f>
        <v>100</v>
      </c>
    </row>
    <row r="2353" spans="1:13" ht="14.25" customHeight="1">
      <c r="A2353" s="335"/>
      <c r="B2353" s="335"/>
      <c r="C2353" s="335"/>
      <c r="D2353" s="336"/>
      <c r="E2353" s="336"/>
      <c r="F2353" s="338"/>
      <c r="G2353" s="338"/>
      <c r="H2353" s="385"/>
      <c r="I2353" s="338"/>
      <c r="J2353" s="386"/>
      <c r="K2353" s="386"/>
      <c r="L2353" s="386"/>
      <c r="M2353" s="387"/>
    </row>
    <row r="2354" spans="1:13" ht="14.25" customHeight="1">
      <c r="A2354" s="335">
        <v>197</v>
      </c>
      <c r="B2354" s="335"/>
      <c r="C2354" s="335">
        <v>2</v>
      </c>
      <c r="D2354" s="336"/>
      <c r="E2354" s="336"/>
      <c r="F2354" s="338" t="s">
        <v>1043</v>
      </c>
      <c r="G2354" s="338"/>
      <c r="H2354" s="385"/>
      <c r="I2354" s="338"/>
      <c r="J2354" s="386"/>
      <c r="K2354" s="386"/>
      <c r="L2354" s="386"/>
      <c r="M2354" s="387"/>
    </row>
    <row r="2355" spans="1:13" ht="14.25" customHeight="1">
      <c r="A2355" s="335"/>
      <c r="B2355" s="335"/>
      <c r="C2355" s="335"/>
      <c r="D2355" s="336">
        <v>2</v>
      </c>
      <c r="E2355" s="336"/>
      <c r="F2355" s="338"/>
      <c r="G2355" s="338"/>
      <c r="H2355" s="388" t="s">
        <v>757</v>
      </c>
      <c r="I2355" s="364"/>
      <c r="J2355" s="386"/>
      <c r="K2355" s="386"/>
      <c r="L2355" s="386"/>
      <c r="M2355" s="387"/>
    </row>
    <row r="2356" spans="1:13" ht="14.25" customHeight="1">
      <c r="A2356" s="335"/>
      <c r="B2356" s="335"/>
      <c r="C2356" s="335"/>
      <c r="D2356" s="336"/>
      <c r="E2356" s="336">
        <v>1</v>
      </c>
      <c r="F2356" s="338"/>
      <c r="G2356" s="338"/>
      <c r="H2356" s="388"/>
      <c r="I2356" s="364" t="s">
        <v>12</v>
      </c>
      <c r="J2356" s="386"/>
      <c r="K2356" s="340">
        <v>12801</v>
      </c>
      <c r="L2356" s="340">
        <v>12801</v>
      </c>
      <c r="M2356" s="155">
        <f>L2356/K2356*100</f>
        <v>100</v>
      </c>
    </row>
    <row r="2357" spans="1:13" ht="14.25" customHeight="1">
      <c r="A2357" s="335"/>
      <c r="B2357" s="335"/>
      <c r="C2357" s="335"/>
      <c r="D2357" s="336"/>
      <c r="E2357" s="336"/>
      <c r="F2357" s="338"/>
      <c r="G2357" s="338"/>
      <c r="H2357" s="385"/>
      <c r="I2357" s="338"/>
      <c r="J2357" s="386"/>
      <c r="K2357" s="386"/>
      <c r="L2357" s="386"/>
      <c r="M2357" s="386"/>
    </row>
    <row r="2358" spans="1:13" ht="14.25" customHeight="1">
      <c r="A2358" s="335"/>
      <c r="B2358" s="335"/>
      <c r="C2358" s="335"/>
      <c r="D2358" s="336"/>
      <c r="E2358" s="336"/>
      <c r="F2358" s="366"/>
      <c r="G2358" s="366"/>
      <c r="H2358" s="391"/>
      <c r="I2358" s="353" t="s">
        <v>76</v>
      </c>
      <c r="J2358" s="392">
        <f>SUM(J2327:J2357)</f>
        <v>0</v>
      </c>
      <c r="K2358" s="392">
        <f>SUM(K2356:K2357)</f>
        <v>12801</v>
      </c>
      <c r="L2358" s="392">
        <f>SUM(L2356:L2357)</f>
        <v>12801</v>
      </c>
      <c r="M2358" s="165">
        <f>L2358/K2358*100</f>
        <v>100</v>
      </c>
    </row>
    <row r="2359" spans="1:13" ht="14.25" customHeight="1">
      <c r="A2359" s="335"/>
      <c r="B2359" s="335"/>
      <c r="C2359" s="335"/>
      <c r="D2359" s="336"/>
      <c r="E2359" s="336"/>
      <c r="F2359" s="338"/>
      <c r="G2359" s="338"/>
      <c r="H2359" s="385"/>
      <c r="I2359" s="338"/>
      <c r="J2359" s="386"/>
      <c r="K2359" s="386"/>
      <c r="L2359" s="386"/>
      <c r="M2359" s="387"/>
    </row>
    <row r="2360" spans="1:13" ht="14.25" customHeight="1">
      <c r="A2360" s="335">
        <v>198</v>
      </c>
      <c r="B2360" s="335"/>
      <c r="C2360" s="335">
        <v>1</v>
      </c>
      <c r="D2360" s="336"/>
      <c r="E2360" s="336"/>
      <c r="F2360" s="338" t="s">
        <v>1044</v>
      </c>
      <c r="G2360" s="338"/>
      <c r="H2360" s="385"/>
      <c r="I2360" s="338"/>
      <c r="J2360" s="386"/>
      <c r="K2360" s="386"/>
      <c r="L2360" s="386"/>
      <c r="M2360" s="387"/>
    </row>
    <row r="2361" spans="1:13" ht="14.25" customHeight="1">
      <c r="A2361" s="335"/>
      <c r="B2361" s="335"/>
      <c r="C2361" s="335"/>
      <c r="D2361" s="336">
        <v>2</v>
      </c>
      <c r="E2361" s="336"/>
      <c r="F2361" s="338"/>
      <c r="G2361" s="338"/>
      <c r="H2361" s="388" t="s">
        <v>757</v>
      </c>
      <c r="I2361" s="364"/>
      <c r="J2361" s="386"/>
      <c r="K2361" s="386"/>
      <c r="L2361" s="386"/>
      <c r="M2361" s="387"/>
    </row>
    <row r="2362" spans="1:13" ht="14.25" customHeight="1">
      <c r="A2362" s="335"/>
      <c r="B2362" s="335"/>
      <c r="C2362" s="335"/>
      <c r="D2362" s="336"/>
      <c r="E2362" s="336">
        <v>1</v>
      </c>
      <c r="F2362" s="338"/>
      <c r="G2362" s="338"/>
      <c r="H2362" s="388"/>
      <c r="I2362" s="364" t="s">
        <v>12</v>
      </c>
      <c r="J2362" s="386"/>
      <c r="K2362" s="340">
        <v>845</v>
      </c>
      <c r="L2362" s="340">
        <v>845</v>
      </c>
      <c r="M2362" s="155">
        <f>L2362/K2362*100</f>
        <v>100</v>
      </c>
    </row>
    <row r="2363" spans="1:13" ht="14.25" customHeight="1">
      <c r="A2363" s="335"/>
      <c r="B2363" s="335"/>
      <c r="C2363" s="335"/>
      <c r="D2363" s="336"/>
      <c r="E2363" s="336"/>
      <c r="F2363" s="338"/>
      <c r="G2363" s="338"/>
      <c r="H2363" s="385"/>
      <c r="I2363" s="338"/>
      <c r="J2363" s="386"/>
      <c r="K2363" s="386"/>
      <c r="L2363" s="386"/>
      <c r="M2363" s="387"/>
    </row>
    <row r="2364" spans="1:13" ht="14.25" customHeight="1">
      <c r="A2364" s="335"/>
      <c r="B2364" s="335"/>
      <c r="C2364" s="335"/>
      <c r="D2364" s="336"/>
      <c r="E2364" s="336"/>
      <c r="F2364" s="366"/>
      <c r="G2364" s="366"/>
      <c r="H2364" s="391"/>
      <c r="I2364" s="353" t="s">
        <v>76</v>
      </c>
      <c r="J2364" s="392">
        <f>SUM(J2333:J2363)</f>
        <v>0</v>
      </c>
      <c r="K2364" s="392">
        <f>SUM(K2362:K2363)</f>
        <v>845</v>
      </c>
      <c r="L2364" s="392">
        <f>SUM(L2362:L2363)</f>
        <v>845</v>
      </c>
      <c r="M2364" s="165">
        <f>L2364/K2364*100</f>
        <v>100</v>
      </c>
    </row>
    <row r="2365" spans="1:13" ht="14.25" customHeight="1">
      <c r="A2365" s="335"/>
      <c r="B2365" s="335"/>
      <c r="C2365" s="335"/>
      <c r="D2365" s="336"/>
      <c r="E2365" s="336"/>
      <c r="F2365" s="338"/>
      <c r="G2365" s="338"/>
      <c r="H2365" s="385"/>
      <c r="I2365" s="338"/>
      <c r="J2365" s="386"/>
      <c r="K2365" s="386"/>
      <c r="L2365" s="386"/>
      <c r="M2365" s="387"/>
    </row>
    <row r="2366" spans="1:13" ht="14.25" customHeight="1">
      <c r="A2366" s="335">
        <v>199</v>
      </c>
      <c r="B2366" s="335"/>
      <c r="C2366" s="335">
        <v>1</v>
      </c>
      <c r="D2366" s="336"/>
      <c r="E2366" s="336"/>
      <c r="F2366" s="338" t="s">
        <v>1045</v>
      </c>
      <c r="G2366" s="338"/>
      <c r="H2366" s="385"/>
      <c r="I2366" s="338"/>
      <c r="J2366" s="386"/>
      <c r="K2366" s="386"/>
      <c r="L2366" s="386"/>
      <c r="M2366" s="387"/>
    </row>
    <row r="2367" spans="1:13" ht="14.25" customHeight="1">
      <c r="A2367" s="335"/>
      <c r="B2367" s="335"/>
      <c r="C2367" s="335"/>
      <c r="D2367" s="336">
        <v>2</v>
      </c>
      <c r="E2367" s="336"/>
      <c r="F2367" s="338"/>
      <c r="G2367" s="338"/>
      <c r="H2367" s="388" t="s">
        <v>757</v>
      </c>
      <c r="I2367" s="364"/>
      <c r="J2367" s="386"/>
      <c r="K2367" s="386"/>
      <c r="L2367" s="386"/>
      <c r="M2367" s="387"/>
    </row>
    <row r="2368" spans="1:13" ht="14.25" customHeight="1">
      <c r="A2368" s="335"/>
      <c r="B2368" s="335"/>
      <c r="C2368" s="335"/>
      <c r="D2368" s="336"/>
      <c r="E2368" s="336">
        <v>1</v>
      </c>
      <c r="F2368" s="338"/>
      <c r="G2368" s="338"/>
      <c r="H2368" s="388"/>
      <c r="I2368" s="364" t="s">
        <v>12</v>
      </c>
      <c r="J2368" s="386"/>
      <c r="K2368" s="340">
        <v>34297</v>
      </c>
      <c r="L2368" s="340">
        <v>20081</v>
      </c>
      <c r="M2368" s="155">
        <f>L2368/K2368*100</f>
        <v>58.550310522786255</v>
      </c>
    </row>
    <row r="2369" spans="1:13" ht="14.25" customHeight="1">
      <c r="A2369" s="335"/>
      <c r="B2369" s="335"/>
      <c r="C2369" s="335"/>
      <c r="D2369" s="336"/>
      <c r="E2369" s="336"/>
      <c r="F2369" s="338"/>
      <c r="G2369" s="338"/>
      <c r="H2369" s="385"/>
      <c r="I2369" s="338"/>
      <c r="J2369" s="386"/>
      <c r="K2369" s="386"/>
      <c r="L2369" s="386"/>
      <c r="M2369" s="387"/>
    </row>
    <row r="2370" spans="1:13" ht="14.25" customHeight="1">
      <c r="A2370" s="335"/>
      <c r="B2370" s="335"/>
      <c r="C2370" s="335"/>
      <c r="D2370" s="336"/>
      <c r="E2370" s="336"/>
      <c r="F2370" s="366"/>
      <c r="G2370" s="366"/>
      <c r="H2370" s="391"/>
      <c r="I2370" s="353" t="s">
        <v>76</v>
      </c>
      <c r="J2370" s="392">
        <f>SUM(J2339:J2369)</f>
        <v>0</v>
      </c>
      <c r="K2370" s="392">
        <f>SUM(K2368:K2369)</f>
        <v>34297</v>
      </c>
      <c r="L2370" s="392">
        <f>SUM(L2368:L2369)</f>
        <v>20081</v>
      </c>
      <c r="M2370" s="165">
        <f>L2370/K2370*100</f>
        <v>58.550310522786255</v>
      </c>
    </row>
    <row r="2371" spans="1:13" ht="14.25" customHeight="1">
      <c r="A2371" s="335"/>
      <c r="B2371" s="335"/>
      <c r="C2371" s="335"/>
      <c r="D2371" s="336"/>
      <c r="E2371" s="336"/>
      <c r="F2371" s="338"/>
      <c r="G2371" s="338"/>
      <c r="H2371" s="385"/>
      <c r="I2371" s="338"/>
      <c r="J2371" s="386"/>
      <c r="K2371" s="386"/>
      <c r="L2371" s="386"/>
      <c r="M2371" s="387"/>
    </row>
    <row r="2372" spans="1:13" ht="14.25" customHeight="1">
      <c r="A2372" s="335">
        <v>200</v>
      </c>
      <c r="B2372" s="335"/>
      <c r="C2372" s="335">
        <v>1</v>
      </c>
      <c r="D2372" s="336"/>
      <c r="E2372" s="336"/>
      <c r="F2372" s="338" t="s">
        <v>1046</v>
      </c>
      <c r="G2372" s="338"/>
      <c r="H2372" s="385"/>
      <c r="I2372" s="338"/>
      <c r="J2372" s="386"/>
      <c r="K2372" s="386"/>
      <c r="L2372" s="386"/>
      <c r="M2372" s="387"/>
    </row>
    <row r="2373" spans="1:13" ht="14.25" customHeight="1">
      <c r="A2373" s="335"/>
      <c r="B2373" s="335"/>
      <c r="C2373" s="335"/>
      <c r="D2373" s="336">
        <v>2</v>
      </c>
      <c r="E2373" s="336"/>
      <c r="F2373" s="338"/>
      <c r="G2373" s="338"/>
      <c r="H2373" s="388" t="s">
        <v>757</v>
      </c>
      <c r="I2373" s="364"/>
      <c r="J2373" s="386"/>
      <c r="K2373" s="386"/>
      <c r="L2373" s="386"/>
      <c r="M2373" s="387"/>
    </row>
    <row r="2374" spans="1:13" ht="14.25" customHeight="1">
      <c r="A2374" s="335"/>
      <c r="B2374" s="335"/>
      <c r="C2374" s="335"/>
      <c r="D2374" s="336"/>
      <c r="E2374" s="336">
        <v>1</v>
      </c>
      <c r="F2374" s="338"/>
      <c r="G2374" s="338"/>
      <c r="H2374" s="388"/>
      <c r="I2374" s="364" t="s">
        <v>12</v>
      </c>
      <c r="J2374" s="386"/>
      <c r="K2374" s="340">
        <v>175</v>
      </c>
      <c r="L2374" s="340">
        <v>175</v>
      </c>
      <c r="M2374" s="155">
        <f>L2374/K2374*100</f>
        <v>100</v>
      </c>
    </row>
    <row r="2375" spans="1:13" ht="14.25" customHeight="1">
      <c r="A2375" s="335"/>
      <c r="B2375" s="335"/>
      <c r="C2375" s="335"/>
      <c r="D2375" s="336"/>
      <c r="E2375" s="336"/>
      <c r="F2375" s="338"/>
      <c r="G2375" s="338"/>
      <c r="H2375" s="385"/>
      <c r="I2375" s="338"/>
      <c r="J2375" s="386"/>
      <c r="K2375" s="386"/>
      <c r="L2375" s="386"/>
      <c r="M2375" s="387"/>
    </row>
    <row r="2376" spans="1:13" ht="14.25" customHeight="1">
      <c r="A2376" s="335"/>
      <c r="B2376" s="335"/>
      <c r="C2376" s="335"/>
      <c r="D2376" s="336"/>
      <c r="E2376" s="336"/>
      <c r="F2376" s="366"/>
      <c r="G2376" s="366"/>
      <c r="H2376" s="391"/>
      <c r="I2376" s="353" t="s">
        <v>76</v>
      </c>
      <c r="J2376" s="392">
        <f>SUM(J2345:J2375)</f>
        <v>0</v>
      </c>
      <c r="K2376" s="392">
        <f>SUM(K2374:K2375)</f>
        <v>175</v>
      </c>
      <c r="L2376" s="392">
        <f>SUM(L2374:L2375)</f>
        <v>175</v>
      </c>
      <c r="M2376" s="165">
        <f>L2376/K2376*100</f>
        <v>100</v>
      </c>
    </row>
    <row r="2377" spans="1:13" ht="14.25" customHeight="1">
      <c r="A2377" s="335"/>
      <c r="B2377" s="335"/>
      <c r="C2377" s="335"/>
      <c r="D2377" s="336"/>
      <c r="E2377" s="336"/>
      <c r="F2377" s="338"/>
      <c r="G2377" s="338"/>
      <c r="H2377" s="385"/>
      <c r="I2377" s="338"/>
      <c r="J2377" s="386"/>
      <c r="K2377" s="386"/>
      <c r="L2377" s="386"/>
      <c r="M2377" s="387"/>
    </row>
    <row r="2378" spans="1:13" ht="14.25" customHeight="1">
      <c r="A2378" s="335">
        <v>201</v>
      </c>
      <c r="B2378" s="335"/>
      <c r="C2378" s="335">
        <v>2</v>
      </c>
      <c r="D2378" s="336"/>
      <c r="E2378" s="336"/>
      <c r="F2378" s="338" t="s">
        <v>1047</v>
      </c>
      <c r="G2378" s="338"/>
      <c r="H2378" s="385"/>
      <c r="I2378" s="338"/>
      <c r="J2378" s="386"/>
      <c r="K2378" s="386"/>
      <c r="L2378" s="386"/>
      <c r="M2378" s="387"/>
    </row>
    <row r="2379" spans="1:13" ht="14.25" customHeight="1">
      <c r="A2379" s="335"/>
      <c r="B2379" s="335"/>
      <c r="C2379" s="335"/>
      <c r="D2379" s="336">
        <v>2</v>
      </c>
      <c r="E2379" s="336"/>
      <c r="F2379" s="338"/>
      <c r="G2379" s="338"/>
      <c r="H2379" s="388" t="s">
        <v>757</v>
      </c>
      <c r="I2379" s="364"/>
      <c r="J2379" s="386"/>
      <c r="K2379" s="386"/>
      <c r="L2379" s="386"/>
      <c r="M2379" s="387"/>
    </row>
    <row r="2380" spans="1:13" ht="14.25" customHeight="1">
      <c r="A2380" s="335"/>
      <c r="B2380" s="335"/>
      <c r="C2380" s="335"/>
      <c r="D2380" s="336"/>
      <c r="E2380" s="336">
        <v>1</v>
      </c>
      <c r="F2380" s="338"/>
      <c r="G2380" s="338"/>
      <c r="H2380" s="388"/>
      <c r="I2380" s="364" t="s">
        <v>12</v>
      </c>
      <c r="J2380" s="386"/>
      <c r="K2380" s="340">
        <v>50000</v>
      </c>
      <c r="L2380" s="340"/>
      <c r="M2380" s="155"/>
    </row>
    <row r="2381" spans="1:13" ht="14.25" customHeight="1">
      <c r="A2381" s="335"/>
      <c r="B2381" s="335"/>
      <c r="C2381" s="335"/>
      <c r="D2381" s="336"/>
      <c r="E2381" s="336"/>
      <c r="F2381" s="338"/>
      <c r="G2381" s="338"/>
      <c r="H2381" s="385"/>
      <c r="I2381" s="338"/>
      <c r="J2381" s="386"/>
      <c r="K2381" s="386"/>
      <c r="L2381" s="386"/>
      <c r="M2381" s="387"/>
    </row>
    <row r="2382" spans="1:13" ht="14.25" customHeight="1">
      <c r="A2382" s="335"/>
      <c r="B2382" s="335"/>
      <c r="C2382" s="335"/>
      <c r="D2382" s="336"/>
      <c r="E2382" s="336"/>
      <c r="F2382" s="366"/>
      <c r="G2382" s="366"/>
      <c r="H2382" s="391"/>
      <c r="I2382" s="353" t="s">
        <v>76</v>
      </c>
      <c r="J2382" s="392">
        <f>SUM(J2351:J2381)</f>
        <v>0</v>
      </c>
      <c r="K2382" s="392">
        <f>SUM(K2380:K2381)</f>
        <v>50000</v>
      </c>
      <c r="L2382" s="392">
        <f>SUM(L2380:L2381)</f>
        <v>0</v>
      </c>
      <c r="M2382" s="165"/>
    </row>
    <row r="2383" spans="1:13" ht="14.25" customHeight="1">
      <c r="A2383" s="335"/>
      <c r="B2383" s="335"/>
      <c r="C2383" s="335"/>
      <c r="D2383" s="336"/>
      <c r="E2383" s="336"/>
      <c r="F2383" s="338"/>
      <c r="G2383" s="338"/>
      <c r="H2383" s="385"/>
      <c r="I2383" s="338"/>
      <c r="J2383" s="386"/>
      <c r="K2383" s="386"/>
      <c r="L2383" s="386"/>
      <c r="M2383" s="387"/>
    </row>
    <row r="2384" spans="1:13" ht="30" customHeight="1">
      <c r="A2384" s="335">
        <v>202</v>
      </c>
      <c r="B2384" s="335"/>
      <c r="C2384" s="335">
        <v>1</v>
      </c>
      <c r="D2384" s="336"/>
      <c r="E2384" s="336"/>
      <c r="F2384" s="693" t="s">
        <v>1048</v>
      </c>
      <c r="G2384" s="689"/>
      <c r="H2384" s="689"/>
      <c r="I2384" s="690"/>
      <c r="J2384" s="386"/>
      <c r="K2384" s="386"/>
      <c r="L2384" s="386"/>
      <c r="M2384" s="387"/>
    </row>
    <row r="2385" spans="1:13" ht="16.5" customHeight="1">
      <c r="A2385" s="335"/>
      <c r="B2385" s="335"/>
      <c r="C2385" s="335"/>
      <c r="D2385" s="336">
        <v>2</v>
      </c>
      <c r="E2385" s="336"/>
      <c r="F2385" s="338"/>
      <c r="G2385" s="338"/>
      <c r="H2385" s="388" t="s">
        <v>757</v>
      </c>
      <c r="I2385" s="364"/>
      <c r="J2385" s="386"/>
      <c r="K2385" s="386"/>
      <c r="L2385" s="386"/>
      <c r="M2385" s="387"/>
    </row>
    <row r="2386" spans="1:13" ht="16.5" customHeight="1">
      <c r="A2386" s="335"/>
      <c r="B2386" s="335"/>
      <c r="C2386" s="335"/>
      <c r="D2386" s="336"/>
      <c r="E2386" s="336">
        <v>1</v>
      </c>
      <c r="F2386" s="338"/>
      <c r="G2386" s="338"/>
      <c r="H2386" s="388"/>
      <c r="I2386" s="364" t="s">
        <v>12</v>
      </c>
      <c r="J2386" s="386"/>
      <c r="K2386" s="340">
        <v>825</v>
      </c>
      <c r="L2386" s="340">
        <v>507</v>
      </c>
      <c r="M2386" s="155">
        <f>L2386/K2386*100</f>
        <v>61.45454545454545</v>
      </c>
    </row>
    <row r="2387" spans="1:13" ht="16.5" customHeight="1">
      <c r="A2387" s="335"/>
      <c r="B2387" s="335"/>
      <c r="C2387" s="335"/>
      <c r="D2387" s="336"/>
      <c r="E2387" s="336"/>
      <c r="F2387" s="338"/>
      <c r="G2387" s="338"/>
      <c r="H2387" s="385"/>
      <c r="I2387" s="338"/>
      <c r="J2387" s="386"/>
      <c r="K2387" s="386"/>
      <c r="L2387" s="386"/>
      <c r="M2387" s="387"/>
    </row>
    <row r="2388" spans="1:13" ht="16.5" customHeight="1">
      <c r="A2388" s="335"/>
      <c r="B2388" s="335"/>
      <c r="C2388" s="335"/>
      <c r="D2388" s="336"/>
      <c r="E2388" s="336"/>
      <c r="F2388" s="366"/>
      <c r="G2388" s="366"/>
      <c r="H2388" s="391"/>
      <c r="I2388" s="353" t="s">
        <v>76</v>
      </c>
      <c r="J2388" s="392">
        <f>SUM(J2357:J2387)</f>
        <v>0</v>
      </c>
      <c r="K2388" s="392">
        <f>SUM(K2386:K2387)</f>
        <v>825</v>
      </c>
      <c r="L2388" s="392">
        <f>SUM(L2386:L2387)</f>
        <v>507</v>
      </c>
      <c r="M2388" s="165">
        <f>L2388/K2388*100</f>
        <v>61.45454545454545</v>
      </c>
    </row>
    <row r="2389" spans="1:13" ht="16.5" customHeight="1">
      <c r="A2389" s="335"/>
      <c r="B2389" s="335"/>
      <c r="C2389" s="335"/>
      <c r="D2389" s="336"/>
      <c r="E2389" s="336"/>
      <c r="F2389" s="338"/>
      <c r="G2389" s="338"/>
      <c r="H2389" s="385"/>
      <c r="I2389" s="338"/>
      <c r="J2389" s="386"/>
      <c r="K2389" s="386"/>
      <c r="L2389" s="386"/>
      <c r="M2389" s="387"/>
    </row>
    <row r="2390" spans="1:13" ht="16.5" customHeight="1">
      <c r="A2390" s="335">
        <v>203</v>
      </c>
      <c r="B2390" s="335"/>
      <c r="C2390" s="335">
        <v>2</v>
      </c>
      <c r="D2390" s="336"/>
      <c r="E2390" s="336"/>
      <c r="F2390" s="338" t="s">
        <v>1049</v>
      </c>
      <c r="G2390" s="338"/>
      <c r="H2390" s="385"/>
      <c r="I2390" s="338"/>
      <c r="J2390" s="386"/>
      <c r="K2390" s="386"/>
      <c r="L2390" s="386"/>
      <c r="M2390" s="387"/>
    </row>
    <row r="2391" spans="1:13" ht="16.5" customHeight="1">
      <c r="A2391" s="335"/>
      <c r="B2391" s="335"/>
      <c r="C2391" s="335"/>
      <c r="D2391" s="336">
        <v>2</v>
      </c>
      <c r="E2391" s="336"/>
      <c r="F2391" s="338"/>
      <c r="G2391" s="338"/>
      <c r="H2391" s="388" t="s">
        <v>757</v>
      </c>
      <c r="I2391" s="364"/>
      <c r="J2391" s="386"/>
      <c r="K2391" s="386"/>
      <c r="L2391" s="386"/>
      <c r="M2391" s="387"/>
    </row>
    <row r="2392" spans="1:13" ht="16.5" customHeight="1">
      <c r="A2392" s="335"/>
      <c r="B2392" s="335"/>
      <c r="C2392" s="335"/>
      <c r="D2392" s="336"/>
      <c r="E2392" s="336">
        <v>1</v>
      </c>
      <c r="F2392" s="338"/>
      <c r="G2392" s="338"/>
      <c r="H2392" s="388"/>
      <c r="I2392" s="364" t="s">
        <v>12</v>
      </c>
      <c r="J2392" s="386"/>
      <c r="K2392" s="340">
        <v>600</v>
      </c>
      <c r="L2392" s="340">
        <v>10</v>
      </c>
      <c r="M2392" s="155">
        <f>L2392/K2392*100</f>
        <v>1.6666666666666667</v>
      </c>
    </row>
    <row r="2393" spans="1:13" ht="16.5" customHeight="1">
      <c r="A2393" s="335"/>
      <c r="B2393" s="335"/>
      <c r="C2393" s="335"/>
      <c r="D2393" s="336"/>
      <c r="E2393" s="336"/>
      <c r="F2393" s="338"/>
      <c r="G2393" s="338"/>
      <c r="H2393" s="385"/>
      <c r="I2393" s="338"/>
      <c r="J2393" s="386"/>
      <c r="K2393" s="386"/>
      <c r="L2393" s="386"/>
      <c r="M2393" s="387"/>
    </row>
    <row r="2394" spans="1:13" ht="16.5" customHeight="1">
      <c r="A2394" s="335"/>
      <c r="B2394" s="335"/>
      <c r="C2394" s="335"/>
      <c r="D2394" s="336"/>
      <c r="E2394" s="336"/>
      <c r="F2394" s="366"/>
      <c r="G2394" s="366"/>
      <c r="H2394" s="391"/>
      <c r="I2394" s="353" t="s">
        <v>76</v>
      </c>
      <c r="J2394" s="392">
        <f>SUM(J2363:J2393)</f>
        <v>0</v>
      </c>
      <c r="K2394" s="392">
        <f>SUM(K2392:K2393)</f>
        <v>600</v>
      </c>
      <c r="L2394" s="392">
        <f>SUM(L2392:L2393)</f>
        <v>10</v>
      </c>
      <c r="M2394" s="165">
        <f>L2394/K2394*100</f>
        <v>1.6666666666666667</v>
      </c>
    </row>
    <row r="2395" spans="1:13" ht="15.75" customHeight="1">
      <c r="A2395" s="335"/>
      <c r="B2395" s="335"/>
      <c r="C2395" s="335"/>
      <c r="D2395" s="336"/>
      <c r="E2395" s="336"/>
      <c r="F2395" s="338"/>
      <c r="G2395" s="338"/>
      <c r="H2395" s="385"/>
      <c r="I2395" s="338"/>
      <c r="J2395" s="386"/>
      <c r="K2395" s="386"/>
      <c r="L2395" s="386"/>
      <c r="M2395" s="387"/>
    </row>
    <row r="2396" spans="1:13" ht="15.75" customHeight="1">
      <c r="A2396" s="335">
        <v>204</v>
      </c>
      <c r="B2396" s="335"/>
      <c r="C2396" s="335">
        <v>2</v>
      </c>
      <c r="D2396" s="336"/>
      <c r="E2396" s="336"/>
      <c r="F2396" s="338" t="s">
        <v>1050</v>
      </c>
      <c r="G2396" s="338"/>
      <c r="H2396" s="385"/>
      <c r="I2396" s="338"/>
      <c r="J2396" s="386"/>
      <c r="K2396" s="386"/>
      <c r="L2396" s="386"/>
      <c r="M2396" s="387"/>
    </row>
    <row r="2397" spans="1:13" ht="15.75" customHeight="1">
      <c r="A2397" s="335"/>
      <c r="B2397" s="335"/>
      <c r="C2397" s="335"/>
      <c r="D2397" s="336">
        <v>2</v>
      </c>
      <c r="E2397" s="336"/>
      <c r="F2397" s="338"/>
      <c r="G2397" s="338"/>
      <c r="H2397" s="388" t="s">
        <v>757</v>
      </c>
      <c r="I2397" s="364"/>
      <c r="J2397" s="386"/>
      <c r="K2397" s="386"/>
      <c r="L2397" s="386"/>
      <c r="M2397" s="387"/>
    </row>
    <row r="2398" spans="1:13" ht="15.75" customHeight="1">
      <c r="A2398" s="335"/>
      <c r="B2398" s="335"/>
      <c r="C2398" s="335"/>
      <c r="D2398" s="336"/>
      <c r="E2398" s="336">
        <v>1</v>
      </c>
      <c r="F2398" s="338"/>
      <c r="G2398" s="338"/>
      <c r="H2398" s="388"/>
      <c r="I2398" s="364" t="s">
        <v>12</v>
      </c>
      <c r="J2398" s="386"/>
      <c r="K2398" s="340">
        <v>5008</v>
      </c>
      <c r="L2398" s="340">
        <v>5008</v>
      </c>
      <c r="M2398" s="155">
        <f>L2398/K2398*100</f>
        <v>100</v>
      </c>
    </row>
    <row r="2399" spans="1:13" ht="15.75" customHeight="1">
      <c r="A2399" s="335"/>
      <c r="B2399" s="335"/>
      <c r="C2399" s="335"/>
      <c r="D2399" s="336"/>
      <c r="E2399" s="336"/>
      <c r="F2399" s="338"/>
      <c r="G2399" s="338"/>
      <c r="H2399" s="385"/>
      <c r="I2399" s="338"/>
      <c r="J2399" s="386"/>
      <c r="K2399" s="386"/>
      <c r="L2399" s="386"/>
      <c r="M2399" s="387"/>
    </row>
    <row r="2400" spans="1:13" ht="15.75" customHeight="1">
      <c r="A2400" s="335"/>
      <c r="B2400" s="335"/>
      <c r="C2400" s="335"/>
      <c r="D2400" s="336"/>
      <c r="E2400" s="336"/>
      <c r="F2400" s="366"/>
      <c r="G2400" s="366"/>
      <c r="H2400" s="391"/>
      <c r="I2400" s="353" t="s">
        <v>76</v>
      </c>
      <c r="J2400" s="392">
        <f>SUM(J2369:J2399)</f>
        <v>0</v>
      </c>
      <c r="K2400" s="392">
        <f>SUM(K2398:K2399)</f>
        <v>5008</v>
      </c>
      <c r="L2400" s="392">
        <f>SUM(L2398:L2399)</f>
        <v>5008</v>
      </c>
      <c r="M2400" s="165">
        <f>L2400/K2400*100</f>
        <v>100</v>
      </c>
    </row>
    <row r="2401" spans="1:13" ht="15.75" customHeight="1">
      <c r="A2401" s="335"/>
      <c r="B2401" s="335"/>
      <c r="C2401" s="335"/>
      <c r="D2401" s="336"/>
      <c r="E2401" s="336"/>
      <c r="F2401" s="338"/>
      <c r="G2401" s="338"/>
      <c r="H2401" s="385"/>
      <c r="I2401" s="338"/>
      <c r="J2401" s="386"/>
      <c r="K2401" s="386"/>
      <c r="L2401" s="386"/>
      <c r="M2401" s="387"/>
    </row>
    <row r="2402" spans="1:13" ht="15.75" customHeight="1">
      <c r="A2402" s="335">
        <v>205</v>
      </c>
      <c r="B2402" s="335"/>
      <c r="C2402" s="335">
        <v>1</v>
      </c>
      <c r="D2402" s="336"/>
      <c r="E2402" s="336"/>
      <c r="F2402" s="338" t="s">
        <v>1051</v>
      </c>
      <c r="G2402" s="338"/>
      <c r="H2402" s="385"/>
      <c r="I2402" s="338"/>
      <c r="J2402" s="386"/>
      <c r="K2402" s="386"/>
      <c r="L2402" s="386"/>
      <c r="M2402" s="387"/>
    </row>
    <row r="2403" spans="1:13" ht="15.75" customHeight="1">
      <c r="A2403" s="335"/>
      <c r="B2403" s="335"/>
      <c r="C2403" s="335"/>
      <c r="D2403" s="336">
        <v>2</v>
      </c>
      <c r="E2403" s="336"/>
      <c r="F2403" s="338"/>
      <c r="G2403" s="338"/>
      <c r="H2403" s="388" t="s">
        <v>757</v>
      </c>
      <c r="I2403" s="364"/>
      <c r="J2403" s="386"/>
      <c r="K2403" s="386"/>
      <c r="L2403" s="386"/>
      <c r="M2403" s="387"/>
    </row>
    <row r="2404" spans="1:13" ht="15.75" customHeight="1">
      <c r="A2404" s="335"/>
      <c r="B2404" s="335"/>
      <c r="C2404" s="335"/>
      <c r="D2404" s="336"/>
      <c r="E2404" s="336">
        <v>1</v>
      </c>
      <c r="F2404" s="338"/>
      <c r="G2404" s="338"/>
      <c r="H2404" s="388"/>
      <c r="I2404" s="364" t="s">
        <v>12</v>
      </c>
      <c r="J2404" s="386"/>
      <c r="K2404" s="340">
        <v>107</v>
      </c>
      <c r="L2404" s="340">
        <v>107</v>
      </c>
      <c r="M2404" s="155">
        <f>L2404/K2404*100</f>
        <v>100</v>
      </c>
    </row>
    <row r="2405" spans="1:13" ht="15.75" customHeight="1">
      <c r="A2405" s="335"/>
      <c r="B2405" s="335"/>
      <c r="C2405" s="335"/>
      <c r="D2405" s="336"/>
      <c r="E2405" s="336"/>
      <c r="F2405" s="338"/>
      <c r="G2405" s="338"/>
      <c r="H2405" s="385"/>
      <c r="I2405" s="338"/>
      <c r="J2405" s="386"/>
      <c r="K2405" s="386"/>
      <c r="L2405" s="386"/>
      <c r="M2405" s="387"/>
    </row>
    <row r="2406" spans="1:13" ht="15.75" customHeight="1">
      <c r="A2406" s="335"/>
      <c r="B2406" s="335"/>
      <c r="C2406" s="335"/>
      <c r="D2406" s="336"/>
      <c r="E2406" s="336"/>
      <c r="F2406" s="366"/>
      <c r="G2406" s="366"/>
      <c r="H2406" s="391"/>
      <c r="I2406" s="353" t="s">
        <v>76</v>
      </c>
      <c r="J2406" s="392">
        <f>SUM(J2375:J2405)</f>
        <v>0</v>
      </c>
      <c r="K2406" s="392">
        <f>SUM(K2404:K2405)</f>
        <v>107</v>
      </c>
      <c r="L2406" s="392">
        <f>SUM(L2404:L2405)</f>
        <v>107</v>
      </c>
      <c r="M2406" s="165">
        <f>L2406/K2406*100</f>
        <v>100</v>
      </c>
    </row>
    <row r="2407" spans="1:13" ht="15.75" customHeight="1">
      <c r="A2407" s="335"/>
      <c r="B2407" s="335"/>
      <c r="C2407" s="335"/>
      <c r="D2407" s="336"/>
      <c r="E2407" s="336"/>
      <c r="F2407" s="338"/>
      <c r="G2407" s="338"/>
      <c r="H2407" s="385"/>
      <c r="I2407" s="338"/>
      <c r="J2407" s="386"/>
      <c r="K2407" s="386"/>
      <c r="L2407" s="386"/>
      <c r="M2407" s="387"/>
    </row>
    <row r="2408" spans="1:13" ht="15.75" customHeight="1">
      <c r="A2408" s="335">
        <v>206</v>
      </c>
      <c r="B2408" s="335"/>
      <c r="C2408" s="335">
        <v>1</v>
      </c>
      <c r="D2408" s="336"/>
      <c r="E2408" s="336"/>
      <c r="F2408" s="338" t="s">
        <v>737</v>
      </c>
      <c r="G2408" s="338"/>
      <c r="H2408" s="385"/>
      <c r="I2408" s="338"/>
      <c r="J2408" s="386"/>
      <c r="K2408" s="386"/>
      <c r="L2408" s="386"/>
      <c r="M2408" s="387"/>
    </row>
    <row r="2409" spans="1:13" ht="15.75" customHeight="1">
      <c r="A2409" s="335"/>
      <c r="B2409" s="335"/>
      <c r="C2409" s="335"/>
      <c r="D2409" s="336">
        <v>2</v>
      </c>
      <c r="E2409" s="336"/>
      <c r="F2409" s="338"/>
      <c r="G2409" s="338"/>
      <c r="H2409" s="388" t="s">
        <v>757</v>
      </c>
      <c r="I2409" s="364"/>
      <c r="J2409" s="386"/>
      <c r="K2409" s="386"/>
      <c r="L2409" s="386"/>
      <c r="M2409" s="387"/>
    </row>
    <row r="2410" spans="1:13" ht="15.75" customHeight="1">
      <c r="A2410" s="335"/>
      <c r="B2410" s="335"/>
      <c r="C2410" s="335"/>
      <c r="D2410" s="336"/>
      <c r="E2410" s="336">
        <v>1</v>
      </c>
      <c r="F2410" s="338"/>
      <c r="G2410" s="338"/>
      <c r="H2410" s="388"/>
      <c r="I2410" s="364" t="s">
        <v>12</v>
      </c>
      <c r="J2410" s="386"/>
      <c r="K2410" s="340">
        <v>4184</v>
      </c>
      <c r="L2410" s="340">
        <v>4184</v>
      </c>
      <c r="M2410" s="155">
        <f>L2410/K2410*100</f>
        <v>100</v>
      </c>
    </row>
    <row r="2411" spans="1:13" ht="15.75" customHeight="1">
      <c r="A2411" s="335"/>
      <c r="B2411" s="335"/>
      <c r="C2411" s="335"/>
      <c r="D2411" s="336"/>
      <c r="E2411" s="336"/>
      <c r="F2411" s="338"/>
      <c r="G2411" s="338"/>
      <c r="H2411" s="385"/>
      <c r="I2411" s="338"/>
      <c r="J2411" s="386"/>
      <c r="K2411" s="386"/>
      <c r="L2411" s="386"/>
      <c r="M2411" s="387"/>
    </row>
    <row r="2412" spans="1:13" ht="15.75" customHeight="1">
      <c r="A2412" s="335"/>
      <c r="B2412" s="335"/>
      <c r="C2412" s="335"/>
      <c r="D2412" s="336"/>
      <c r="E2412" s="336"/>
      <c r="F2412" s="366"/>
      <c r="G2412" s="366"/>
      <c r="H2412" s="391"/>
      <c r="I2412" s="353" t="s">
        <v>76</v>
      </c>
      <c r="J2412" s="392">
        <f>SUM(J2381:J2411)</f>
        <v>0</v>
      </c>
      <c r="K2412" s="392">
        <f>SUM(K2410:K2411)</f>
        <v>4184</v>
      </c>
      <c r="L2412" s="392">
        <f>SUM(L2410:L2411)</f>
        <v>4184</v>
      </c>
      <c r="M2412" s="165">
        <f>L2412/K2412*100</f>
        <v>100</v>
      </c>
    </row>
    <row r="2413" spans="1:13" ht="13.5" customHeight="1">
      <c r="A2413" s="335"/>
      <c r="B2413" s="335"/>
      <c r="C2413" s="335"/>
      <c r="D2413" s="336"/>
      <c r="E2413" s="336"/>
      <c r="F2413" s="338"/>
      <c r="G2413" s="338"/>
      <c r="H2413" s="385"/>
      <c r="I2413" s="338"/>
      <c r="J2413" s="386"/>
      <c r="K2413" s="386"/>
      <c r="L2413" s="386"/>
      <c r="M2413" s="387"/>
    </row>
    <row r="2414" spans="1:13" ht="13.5" customHeight="1">
      <c r="A2414" s="335">
        <v>207</v>
      </c>
      <c r="B2414" s="335"/>
      <c r="C2414" s="335">
        <v>1</v>
      </c>
      <c r="D2414" s="336"/>
      <c r="E2414" s="336"/>
      <c r="F2414" s="338" t="s">
        <v>1052</v>
      </c>
      <c r="G2414" s="338"/>
      <c r="H2414" s="385"/>
      <c r="I2414" s="338"/>
      <c r="J2414" s="386"/>
      <c r="K2414" s="386"/>
      <c r="L2414" s="386"/>
      <c r="M2414" s="387"/>
    </row>
    <row r="2415" spans="1:13" ht="13.5" customHeight="1">
      <c r="A2415" s="335"/>
      <c r="B2415" s="335"/>
      <c r="C2415" s="335"/>
      <c r="D2415" s="336">
        <v>2</v>
      </c>
      <c r="E2415" s="336"/>
      <c r="F2415" s="338"/>
      <c r="G2415" s="338"/>
      <c r="H2415" s="388" t="s">
        <v>757</v>
      </c>
      <c r="I2415" s="364"/>
      <c r="J2415" s="386"/>
      <c r="K2415" s="386"/>
      <c r="L2415" s="386"/>
      <c r="M2415" s="387"/>
    </row>
    <row r="2416" spans="1:13" ht="13.5" customHeight="1">
      <c r="A2416" s="335"/>
      <c r="B2416" s="335"/>
      <c r="C2416" s="335"/>
      <c r="D2416" s="336"/>
      <c r="E2416" s="336">
        <v>1</v>
      </c>
      <c r="F2416" s="338"/>
      <c r="G2416" s="338"/>
      <c r="H2416" s="388"/>
      <c r="I2416" s="364" t="s">
        <v>12</v>
      </c>
      <c r="J2416" s="386"/>
      <c r="K2416" s="340">
        <v>2200</v>
      </c>
      <c r="L2416" s="340">
        <v>2200</v>
      </c>
      <c r="M2416" s="155">
        <f>L2416/K2416*100</f>
        <v>100</v>
      </c>
    </row>
    <row r="2417" spans="1:13" ht="13.5" customHeight="1">
      <c r="A2417" s="335"/>
      <c r="B2417" s="335"/>
      <c r="C2417" s="335"/>
      <c r="D2417" s="336"/>
      <c r="E2417" s="336"/>
      <c r="F2417" s="338"/>
      <c r="G2417" s="338"/>
      <c r="H2417" s="385"/>
      <c r="I2417" s="338"/>
      <c r="J2417" s="386"/>
      <c r="K2417" s="386"/>
      <c r="L2417" s="386"/>
      <c r="M2417" s="387"/>
    </row>
    <row r="2418" spans="1:13" ht="13.5" customHeight="1">
      <c r="A2418" s="335"/>
      <c r="B2418" s="335"/>
      <c r="C2418" s="335"/>
      <c r="D2418" s="336"/>
      <c r="E2418" s="336"/>
      <c r="F2418" s="366"/>
      <c r="G2418" s="366"/>
      <c r="H2418" s="391"/>
      <c r="I2418" s="353" t="s">
        <v>76</v>
      </c>
      <c r="J2418" s="392">
        <f>SUM(J2387:J2417)</f>
        <v>0</v>
      </c>
      <c r="K2418" s="392">
        <f>SUM(K2416:K2417)</f>
        <v>2200</v>
      </c>
      <c r="L2418" s="392">
        <f>SUM(L2416:L2417)</f>
        <v>2200</v>
      </c>
      <c r="M2418" s="165">
        <f>L2418/K2418*100</f>
        <v>100</v>
      </c>
    </row>
    <row r="2419" spans="1:13" ht="13.5" customHeight="1">
      <c r="A2419" s="335"/>
      <c r="B2419" s="335"/>
      <c r="C2419" s="335"/>
      <c r="D2419" s="336"/>
      <c r="E2419" s="336"/>
      <c r="F2419" s="338"/>
      <c r="G2419" s="338"/>
      <c r="H2419" s="385"/>
      <c r="I2419" s="338"/>
      <c r="J2419" s="386"/>
      <c r="K2419" s="386"/>
      <c r="L2419" s="386"/>
      <c r="M2419" s="387"/>
    </row>
    <row r="2420" spans="1:13" ht="13.5" customHeight="1">
      <c r="A2420" s="335">
        <v>208</v>
      </c>
      <c r="B2420" s="335"/>
      <c r="C2420" s="335">
        <v>2</v>
      </c>
      <c r="D2420" s="336"/>
      <c r="E2420" s="336"/>
      <c r="F2420" s="338" t="s">
        <v>1053</v>
      </c>
      <c r="G2420" s="338"/>
      <c r="H2420" s="385"/>
      <c r="I2420" s="338"/>
      <c r="J2420" s="386"/>
      <c r="K2420" s="386"/>
      <c r="L2420" s="386"/>
      <c r="M2420" s="387"/>
    </row>
    <row r="2421" spans="1:13" ht="13.5" customHeight="1">
      <c r="A2421" s="335"/>
      <c r="B2421" s="335"/>
      <c r="C2421" s="335"/>
      <c r="D2421" s="336">
        <v>2</v>
      </c>
      <c r="E2421" s="336"/>
      <c r="F2421" s="338"/>
      <c r="G2421" s="338"/>
      <c r="H2421" s="388" t="s">
        <v>757</v>
      </c>
      <c r="I2421" s="364"/>
      <c r="J2421" s="386"/>
      <c r="K2421" s="386"/>
      <c r="L2421" s="386"/>
      <c r="M2421" s="387"/>
    </row>
    <row r="2422" spans="1:13" ht="13.5" customHeight="1">
      <c r="A2422" s="335"/>
      <c r="B2422" s="335"/>
      <c r="C2422" s="335"/>
      <c r="D2422" s="336"/>
      <c r="E2422" s="336">
        <v>1</v>
      </c>
      <c r="F2422" s="338"/>
      <c r="G2422" s="338"/>
      <c r="H2422" s="388"/>
      <c r="I2422" s="364" t="s">
        <v>12</v>
      </c>
      <c r="J2422" s="386"/>
      <c r="K2422" s="340">
        <v>53</v>
      </c>
      <c r="L2422" s="340">
        <v>53</v>
      </c>
      <c r="M2422" s="155">
        <f>L2422/K2422*100</f>
        <v>100</v>
      </c>
    </row>
    <row r="2423" spans="1:13" ht="13.5" customHeight="1">
      <c r="A2423" s="335"/>
      <c r="B2423" s="335"/>
      <c r="C2423" s="335"/>
      <c r="D2423" s="336"/>
      <c r="E2423" s="336"/>
      <c r="F2423" s="338"/>
      <c r="G2423" s="338"/>
      <c r="H2423" s="385"/>
      <c r="I2423" s="338"/>
      <c r="J2423" s="386"/>
      <c r="K2423" s="386"/>
      <c r="L2423" s="386"/>
      <c r="M2423" s="387"/>
    </row>
    <row r="2424" spans="1:13" ht="13.5" customHeight="1">
      <c r="A2424" s="335"/>
      <c r="B2424" s="335"/>
      <c r="C2424" s="335"/>
      <c r="D2424" s="336"/>
      <c r="E2424" s="336"/>
      <c r="F2424" s="366"/>
      <c r="G2424" s="366"/>
      <c r="H2424" s="391"/>
      <c r="I2424" s="353" t="s">
        <v>76</v>
      </c>
      <c r="J2424" s="392">
        <f>SUM(J2393:J2423)</f>
        <v>0</v>
      </c>
      <c r="K2424" s="392">
        <f>SUM(K2422:K2423)</f>
        <v>53</v>
      </c>
      <c r="L2424" s="392">
        <f>SUM(L2422:L2423)</f>
        <v>53</v>
      </c>
      <c r="M2424" s="165">
        <f>L2424/K2424*100</f>
        <v>100</v>
      </c>
    </row>
    <row r="2425" spans="1:13" ht="13.5" customHeight="1">
      <c r="A2425" s="335"/>
      <c r="B2425" s="335"/>
      <c r="C2425" s="335"/>
      <c r="D2425" s="336"/>
      <c r="E2425" s="336"/>
      <c r="F2425" s="338"/>
      <c r="G2425" s="338"/>
      <c r="H2425" s="385"/>
      <c r="I2425" s="338"/>
      <c r="J2425" s="386"/>
      <c r="K2425" s="386"/>
      <c r="L2425" s="386"/>
      <c r="M2425" s="387"/>
    </row>
    <row r="2426" spans="1:13" ht="13.5" customHeight="1">
      <c r="A2426" s="335">
        <v>209</v>
      </c>
      <c r="B2426" s="335"/>
      <c r="C2426" s="335">
        <v>2</v>
      </c>
      <c r="D2426" s="336"/>
      <c r="E2426" s="336"/>
      <c r="F2426" s="338" t="s">
        <v>1054</v>
      </c>
      <c r="G2426" s="338"/>
      <c r="H2426" s="385"/>
      <c r="I2426" s="338"/>
      <c r="J2426" s="386"/>
      <c r="K2426" s="386"/>
      <c r="L2426" s="386"/>
      <c r="M2426" s="387"/>
    </row>
    <row r="2427" spans="1:13" ht="13.5" customHeight="1">
      <c r="A2427" s="335"/>
      <c r="B2427" s="335"/>
      <c r="C2427" s="335"/>
      <c r="D2427" s="336">
        <v>2</v>
      </c>
      <c r="E2427" s="336"/>
      <c r="F2427" s="338"/>
      <c r="G2427" s="338"/>
      <c r="H2427" s="388" t="s">
        <v>757</v>
      </c>
      <c r="I2427" s="364"/>
      <c r="J2427" s="386"/>
      <c r="K2427" s="386"/>
      <c r="L2427" s="386"/>
      <c r="M2427" s="387"/>
    </row>
    <row r="2428" spans="1:13" ht="13.5" customHeight="1">
      <c r="A2428" s="335"/>
      <c r="B2428" s="335"/>
      <c r="C2428" s="335"/>
      <c r="D2428" s="336"/>
      <c r="E2428" s="336">
        <v>1</v>
      </c>
      <c r="F2428" s="338"/>
      <c r="G2428" s="338"/>
      <c r="H2428" s="388"/>
      <c r="I2428" s="364" t="s">
        <v>12</v>
      </c>
      <c r="J2428" s="386"/>
      <c r="K2428" s="340">
        <v>292</v>
      </c>
      <c r="L2428" s="340"/>
      <c r="M2428" s="155"/>
    </row>
    <row r="2429" spans="1:13" ht="13.5" customHeight="1">
      <c r="A2429" s="335"/>
      <c r="B2429" s="335"/>
      <c r="C2429" s="335"/>
      <c r="D2429" s="336"/>
      <c r="E2429" s="336"/>
      <c r="F2429" s="338"/>
      <c r="G2429" s="338"/>
      <c r="H2429" s="385"/>
      <c r="I2429" s="338"/>
      <c r="J2429" s="386"/>
      <c r="K2429" s="386"/>
      <c r="L2429" s="386"/>
      <c r="M2429" s="387"/>
    </row>
    <row r="2430" spans="1:13" ht="13.5" customHeight="1">
      <c r="A2430" s="335"/>
      <c r="B2430" s="335"/>
      <c r="C2430" s="335"/>
      <c r="D2430" s="336"/>
      <c r="E2430" s="336"/>
      <c r="F2430" s="366"/>
      <c r="G2430" s="366"/>
      <c r="H2430" s="391"/>
      <c r="I2430" s="353" t="s">
        <v>76</v>
      </c>
      <c r="J2430" s="392">
        <f>SUM(J2399:J2429)</f>
        <v>0</v>
      </c>
      <c r="K2430" s="392">
        <f>SUM(K2428:K2429)</f>
        <v>292</v>
      </c>
      <c r="L2430" s="392">
        <f>SUM(L2428:L2429)</f>
        <v>0</v>
      </c>
      <c r="M2430" s="165"/>
    </row>
    <row r="2431" spans="1:13" ht="13.5" customHeight="1">
      <c r="A2431" s="335"/>
      <c r="B2431" s="335"/>
      <c r="C2431" s="335"/>
      <c r="D2431" s="336"/>
      <c r="E2431" s="336"/>
      <c r="F2431" s="338"/>
      <c r="G2431" s="338"/>
      <c r="H2431" s="385"/>
      <c r="I2431" s="338"/>
      <c r="J2431" s="386"/>
      <c r="K2431" s="386"/>
      <c r="L2431" s="386"/>
      <c r="M2431" s="387"/>
    </row>
    <row r="2432" spans="1:13" ht="13.5" customHeight="1">
      <c r="A2432" s="335">
        <v>210</v>
      </c>
      <c r="B2432" s="335"/>
      <c r="C2432" s="335">
        <v>1</v>
      </c>
      <c r="D2432" s="336"/>
      <c r="E2432" s="336"/>
      <c r="F2432" s="338" t="s">
        <v>1055</v>
      </c>
      <c r="G2432" s="338"/>
      <c r="H2432" s="385"/>
      <c r="I2432" s="338"/>
      <c r="J2432" s="386"/>
      <c r="K2432" s="386"/>
      <c r="L2432" s="386"/>
      <c r="M2432" s="387"/>
    </row>
    <row r="2433" spans="1:13" ht="13.5" customHeight="1">
      <c r="A2433" s="335"/>
      <c r="B2433" s="335"/>
      <c r="C2433" s="335"/>
      <c r="D2433" s="336">
        <v>2</v>
      </c>
      <c r="E2433" s="336"/>
      <c r="F2433" s="338"/>
      <c r="G2433" s="338"/>
      <c r="H2433" s="388" t="s">
        <v>757</v>
      </c>
      <c r="I2433" s="364"/>
      <c r="J2433" s="386"/>
      <c r="K2433" s="386"/>
      <c r="L2433" s="386"/>
      <c r="M2433" s="387"/>
    </row>
    <row r="2434" spans="1:13" ht="13.5" customHeight="1">
      <c r="A2434" s="335"/>
      <c r="B2434" s="335"/>
      <c r="C2434" s="335"/>
      <c r="D2434" s="336"/>
      <c r="E2434" s="336">
        <v>1</v>
      </c>
      <c r="F2434" s="338"/>
      <c r="G2434" s="338"/>
      <c r="H2434" s="388"/>
      <c r="I2434" s="364" t="s">
        <v>12</v>
      </c>
      <c r="J2434" s="386"/>
      <c r="K2434" s="340">
        <v>1242</v>
      </c>
      <c r="L2434" s="340">
        <v>1239</v>
      </c>
      <c r="M2434" s="155">
        <f>L2434/K2434*100</f>
        <v>99.7584541062802</v>
      </c>
    </row>
    <row r="2435" spans="1:13" ht="13.5" customHeight="1">
      <c r="A2435" s="335"/>
      <c r="B2435" s="335"/>
      <c r="C2435" s="335"/>
      <c r="D2435" s="336"/>
      <c r="E2435" s="336"/>
      <c r="F2435" s="338"/>
      <c r="G2435" s="338"/>
      <c r="H2435" s="385"/>
      <c r="I2435" s="338"/>
      <c r="J2435" s="386"/>
      <c r="K2435" s="386"/>
      <c r="L2435" s="386"/>
      <c r="M2435" s="387"/>
    </row>
    <row r="2436" spans="1:13" ht="13.5" customHeight="1">
      <c r="A2436" s="335"/>
      <c r="B2436" s="335"/>
      <c r="C2436" s="335"/>
      <c r="D2436" s="336"/>
      <c r="E2436" s="336"/>
      <c r="F2436" s="366"/>
      <c r="G2436" s="366"/>
      <c r="H2436" s="391"/>
      <c r="I2436" s="353" t="s">
        <v>76</v>
      </c>
      <c r="J2436" s="392">
        <f>SUM(J2405:J2435)</f>
        <v>0</v>
      </c>
      <c r="K2436" s="392">
        <f>SUM(K2434:K2435)</f>
        <v>1242</v>
      </c>
      <c r="L2436" s="392">
        <f>SUM(L2434:L2435)</f>
        <v>1239</v>
      </c>
      <c r="M2436" s="165">
        <f>L2436/K2436*100</f>
        <v>99.7584541062802</v>
      </c>
    </row>
    <row r="2437" spans="1:13" ht="12.75" customHeight="1">
      <c r="A2437" s="335"/>
      <c r="B2437" s="335"/>
      <c r="C2437" s="335"/>
      <c r="D2437" s="336"/>
      <c r="E2437" s="336"/>
      <c r="F2437" s="338"/>
      <c r="G2437" s="338"/>
      <c r="H2437" s="385"/>
      <c r="I2437" s="338"/>
      <c r="J2437" s="386"/>
      <c r="K2437" s="386"/>
      <c r="L2437" s="386"/>
      <c r="M2437" s="387"/>
    </row>
    <row r="2438" spans="1:13" ht="12.75" customHeight="1">
      <c r="A2438" s="335">
        <v>211</v>
      </c>
      <c r="B2438" s="335"/>
      <c r="C2438" s="335">
        <v>1</v>
      </c>
      <c r="D2438" s="336"/>
      <c r="E2438" s="336"/>
      <c r="F2438" s="338" t="s">
        <v>1056</v>
      </c>
      <c r="G2438" s="338"/>
      <c r="H2438" s="385"/>
      <c r="I2438" s="338"/>
      <c r="J2438" s="386"/>
      <c r="K2438" s="386"/>
      <c r="L2438" s="386"/>
      <c r="M2438" s="387"/>
    </row>
    <row r="2439" spans="1:13" ht="12.75" customHeight="1">
      <c r="A2439" s="335"/>
      <c r="B2439" s="335"/>
      <c r="C2439" s="335"/>
      <c r="D2439" s="336">
        <v>2</v>
      </c>
      <c r="E2439" s="336"/>
      <c r="F2439" s="338"/>
      <c r="G2439" s="338"/>
      <c r="H2439" s="388" t="s">
        <v>757</v>
      </c>
      <c r="I2439" s="364"/>
      <c r="J2439" s="386"/>
      <c r="K2439" s="386"/>
      <c r="L2439" s="386"/>
      <c r="M2439" s="387"/>
    </row>
    <row r="2440" spans="1:13" ht="12.75" customHeight="1">
      <c r="A2440" s="335"/>
      <c r="B2440" s="335"/>
      <c r="C2440" s="335"/>
      <c r="D2440" s="336"/>
      <c r="E2440" s="336">
        <v>1</v>
      </c>
      <c r="F2440" s="338"/>
      <c r="G2440" s="338"/>
      <c r="H2440" s="388"/>
      <c r="I2440" s="364" t="s">
        <v>12</v>
      </c>
      <c r="J2440" s="386"/>
      <c r="K2440" s="340">
        <v>1200</v>
      </c>
      <c r="L2440" s="340">
        <v>1200</v>
      </c>
      <c r="M2440" s="155">
        <f>L2440/K2440*100</f>
        <v>100</v>
      </c>
    </row>
    <row r="2441" spans="1:13" ht="12.75" customHeight="1">
      <c r="A2441" s="335"/>
      <c r="B2441" s="335"/>
      <c r="C2441" s="335"/>
      <c r="D2441" s="336"/>
      <c r="E2441" s="336"/>
      <c r="F2441" s="338"/>
      <c r="G2441" s="338"/>
      <c r="H2441" s="385"/>
      <c r="I2441" s="338"/>
      <c r="J2441" s="386"/>
      <c r="K2441" s="386"/>
      <c r="L2441" s="386"/>
      <c r="M2441" s="387"/>
    </row>
    <row r="2442" spans="1:13" ht="12.75" customHeight="1">
      <c r="A2442" s="335"/>
      <c r="B2442" s="335"/>
      <c r="C2442" s="335"/>
      <c r="D2442" s="336"/>
      <c r="E2442" s="336"/>
      <c r="F2442" s="366"/>
      <c r="G2442" s="366"/>
      <c r="H2442" s="391"/>
      <c r="I2442" s="353" t="s">
        <v>76</v>
      </c>
      <c r="J2442" s="392">
        <f>SUM(J2411:J2441)</f>
        <v>0</v>
      </c>
      <c r="K2442" s="392">
        <f>SUM(K2440:K2441)</f>
        <v>1200</v>
      </c>
      <c r="L2442" s="392">
        <f>SUM(L2440:L2441)</f>
        <v>1200</v>
      </c>
      <c r="M2442" s="165">
        <f>L2442/K2442*100</f>
        <v>100</v>
      </c>
    </row>
    <row r="2443" spans="1:13" ht="12.75" customHeight="1">
      <c r="A2443" s="335"/>
      <c r="B2443" s="335"/>
      <c r="C2443" s="335"/>
      <c r="D2443" s="336"/>
      <c r="E2443" s="336"/>
      <c r="F2443" s="338"/>
      <c r="G2443" s="338"/>
      <c r="H2443" s="385"/>
      <c r="I2443" s="338"/>
      <c r="J2443" s="386"/>
      <c r="K2443" s="386"/>
      <c r="L2443" s="386"/>
      <c r="M2443" s="387"/>
    </row>
    <row r="2444" spans="1:13" ht="12.75" customHeight="1">
      <c r="A2444" s="335">
        <v>212</v>
      </c>
      <c r="B2444" s="335"/>
      <c r="C2444" s="335">
        <v>1</v>
      </c>
      <c r="D2444" s="336"/>
      <c r="E2444" s="336"/>
      <c r="F2444" s="338" t="s">
        <v>1057</v>
      </c>
      <c r="G2444" s="338"/>
      <c r="H2444" s="385"/>
      <c r="I2444" s="338"/>
      <c r="J2444" s="386"/>
      <c r="K2444" s="386"/>
      <c r="L2444" s="386"/>
      <c r="M2444" s="387"/>
    </row>
    <row r="2445" spans="1:13" ht="12.75" customHeight="1">
      <c r="A2445" s="335"/>
      <c r="B2445" s="335"/>
      <c r="C2445" s="335"/>
      <c r="D2445" s="336">
        <v>2</v>
      </c>
      <c r="E2445" s="336"/>
      <c r="F2445" s="338"/>
      <c r="G2445" s="338"/>
      <c r="H2445" s="388" t="s">
        <v>757</v>
      </c>
      <c r="I2445" s="364"/>
      <c r="J2445" s="386"/>
      <c r="K2445" s="386"/>
      <c r="L2445" s="386"/>
      <c r="M2445" s="387"/>
    </row>
    <row r="2446" spans="1:13" ht="12.75" customHeight="1">
      <c r="A2446" s="335"/>
      <c r="B2446" s="335"/>
      <c r="C2446" s="335"/>
      <c r="D2446" s="336"/>
      <c r="E2446" s="336">
        <v>1</v>
      </c>
      <c r="F2446" s="338"/>
      <c r="G2446" s="338"/>
      <c r="H2446" s="388"/>
      <c r="I2446" s="364" t="s">
        <v>12</v>
      </c>
      <c r="J2446" s="386"/>
      <c r="K2446" s="340">
        <v>3728</v>
      </c>
      <c r="L2446" s="340"/>
      <c r="M2446" s="155"/>
    </row>
    <row r="2447" spans="1:13" ht="12.75" customHeight="1">
      <c r="A2447" s="335"/>
      <c r="B2447" s="335"/>
      <c r="C2447" s="335"/>
      <c r="D2447" s="336"/>
      <c r="E2447" s="336"/>
      <c r="F2447" s="338"/>
      <c r="G2447" s="338"/>
      <c r="H2447" s="385"/>
      <c r="I2447" s="338"/>
      <c r="J2447" s="386"/>
      <c r="K2447" s="386"/>
      <c r="L2447" s="386"/>
      <c r="M2447" s="387"/>
    </row>
    <row r="2448" spans="1:13" ht="12.75" customHeight="1">
      <c r="A2448" s="335"/>
      <c r="B2448" s="335"/>
      <c r="C2448" s="335"/>
      <c r="D2448" s="336"/>
      <c r="E2448" s="336"/>
      <c r="F2448" s="366"/>
      <c r="G2448" s="366"/>
      <c r="H2448" s="391"/>
      <c r="I2448" s="353" t="s">
        <v>76</v>
      </c>
      <c r="J2448" s="392">
        <f>SUM(J2417:J2447)</f>
        <v>0</v>
      </c>
      <c r="K2448" s="392">
        <f>SUM(K2446:K2447)</f>
        <v>3728</v>
      </c>
      <c r="L2448" s="392">
        <f>SUM(L2446:L2447)</f>
        <v>0</v>
      </c>
      <c r="M2448" s="165"/>
    </row>
    <row r="2449" spans="1:13" ht="12.75" customHeight="1">
      <c r="A2449" s="335"/>
      <c r="B2449" s="335"/>
      <c r="C2449" s="335"/>
      <c r="D2449" s="336"/>
      <c r="E2449" s="336"/>
      <c r="F2449" s="338"/>
      <c r="G2449" s="338"/>
      <c r="H2449" s="385"/>
      <c r="I2449" s="338"/>
      <c r="J2449" s="386"/>
      <c r="K2449" s="386"/>
      <c r="L2449" s="386"/>
      <c r="M2449" s="387"/>
    </row>
    <row r="2450" spans="1:13" ht="12.75" customHeight="1">
      <c r="A2450" s="335">
        <v>213</v>
      </c>
      <c r="B2450" s="335"/>
      <c r="C2450" s="335">
        <v>2</v>
      </c>
      <c r="D2450" s="336"/>
      <c r="E2450" s="336"/>
      <c r="F2450" s="338" t="s">
        <v>1058</v>
      </c>
      <c r="G2450" s="338"/>
      <c r="H2450" s="385"/>
      <c r="I2450" s="338"/>
      <c r="J2450" s="386"/>
      <c r="K2450" s="386"/>
      <c r="L2450" s="386"/>
      <c r="M2450" s="387"/>
    </row>
    <row r="2451" spans="1:13" ht="12.75" customHeight="1">
      <c r="A2451" s="335"/>
      <c r="B2451" s="335"/>
      <c r="C2451" s="335"/>
      <c r="D2451" s="336">
        <v>2</v>
      </c>
      <c r="E2451" s="336"/>
      <c r="F2451" s="338"/>
      <c r="G2451" s="338"/>
      <c r="H2451" s="388" t="s">
        <v>757</v>
      </c>
      <c r="I2451" s="364"/>
      <c r="J2451" s="386"/>
      <c r="K2451" s="386"/>
      <c r="L2451" s="386"/>
      <c r="M2451" s="387"/>
    </row>
    <row r="2452" spans="1:13" ht="12.75" customHeight="1">
      <c r="A2452" s="335"/>
      <c r="B2452" s="335"/>
      <c r="C2452" s="335"/>
      <c r="D2452" s="336"/>
      <c r="E2452" s="336">
        <v>1</v>
      </c>
      <c r="F2452" s="338"/>
      <c r="G2452" s="338"/>
      <c r="H2452" s="388"/>
      <c r="I2452" s="364" t="s">
        <v>12</v>
      </c>
      <c r="J2452" s="386"/>
      <c r="K2452" s="340">
        <v>550</v>
      </c>
      <c r="L2452" s="340">
        <v>350</v>
      </c>
      <c r="M2452" s="155">
        <f>L2452/K2452*100</f>
        <v>63.63636363636363</v>
      </c>
    </row>
    <row r="2453" spans="1:13" ht="12.75" customHeight="1">
      <c r="A2453" s="335"/>
      <c r="B2453" s="335"/>
      <c r="C2453" s="335"/>
      <c r="D2453" s="336"/>
      <c r="E2453" s="336"/>
      <c r="F2453" s="338"/>
      <c r="G2453" s="338"/>
      <c r="H2453" s="385"/>
      <c r="I2453" s="338"/>
      <c r="J2453" s="386"/>
      <c r="K2453" s="386"/>
      <c r="L2453" s="386"/>
      <c r="M2453" s="387"/>
    </row>
    <row r="2454" spans="1:13" ht="12.75" customHeight="1">
      <c r="A2454" s="335"/>
      <c r="B2454" s="335"/>
      <c r="C2454" s="335"/>
      <c r="D2454" s="336"/>
      <c r="E2454" s="336"/>
      <c r="F2454" s="366"/>
      <c r="G2454" s="366"/>
      <c r="H2454" s="391"/>
      <c r="I2454" s="353" t="s">
        <v>76</v>
      </c>
      <c r="J2454" s="392">
        <f>SUM(J2423:J2453)</f>
        <v>0</v>
      </c>
      <c r="K2454" s="392">
        <f>SUM(K2452:K2453)</f>
        <v>550</v>
      </c>
      <c r="L2454" s="392">
        <f>SUM(L2452:L2453)</f>
        <v>350</v>
      </c>
      <c r="M2454" s="165">
        <f>L2454/K2454*100</f>
        <v>63.63636363636363</v>
      </c>
    </row>
    <row r="2455" spans="1:13" ht="12.75" customHeight="1">
      <c r="A2455" s="335"/>
      <c r="B2455" s="335"/>
      <c r="C2455" s="335"/>
      <c r="D2455" s="336"/>
      <c r="E2455" s="336"/>
      <c r="F2455" s="338"/>
      <c r="G2455" s="338"/>
      <c r="H2455" s="385"/>
      <c r="I2455" s="338"/>
      <c r="J2455" s="386"/>
      <c r="K2455" s="386"/>
      <c r="L2455" s="386"/>
      <c r="M2455" s="387"/>
    </row>
    <row r="2456" spans="1:13" ht="12.75" customHeight="1">
      <c r="A2456" s="335">
        <v>214</v>
      </c>
      <c r="B2456" s="335"/>
      <c r="C2456" s="335">
        <v>2</v>
      </c>
      <c r="D2456" s="336"/>
      <c r="E2456" s="336"/>
      <c r="F2456" s="338" t="s">
        <v>1059</v>
      </c>
      <c r="G2456" s="338"/>
      <c r="H2456" s="385"/>
      <c r="I2456" s="338"/>
      <c r="J2456" s="386"/>
      <c r="K2456" s="386"/>
      <c r="L2456" s="386"/>
      <c r="M2456" s="387"/>
    </row>
    <row r="2457" spans="1:13" ht="12.75" customHeight="1">
      <c r="A2457" s="335"/>
      <c r="B2457" s="335"/>
      <c r="C2457" s="335"/>
      <c r="D2457" s="336">
        <v>2</v>
      </c>
      <c r="E2457" s="336"/>
      <c r="F2457" s="338"/>
      <c r="G2457" s="338"/>
      <c r="H2457" s="388" t="s">
        <v>757</v>
      </c>
      <c r="I2457" s="364"/>
      <c r="J2457" s="386"/>
      <c r="K2457" s="386"/>
      <c r="L2457" s="386"/>
      <c r="M2457" s="387"/>
    </row>
    <row r="2458" spans="1:13" ht="12.75" customHeight="1">
      <c r="A2458" s="335"/>
      <c r="B2458" s="335"/>
      <c r="C2458" s="335"/>
      <c r="D2458" s="336"/>
      <c r="E2458" s="336">
        <v>1</v>
      </c>
      <c r="F2458" s="338"/>
      <c r="G2458" s="338"/>
      <c r="H2458" s="388"/>
      <c r="I2458" s="364" t="s">
        <v>12</v>
      </c>
      <c r="J2458" s="386"/>
      <c r="K2458" s="340">
        <v>11298</v>
      </c>
      <c r="L2458" s="340"/>
      <c r="M2458" s="155"/>
    </row>
    <row r="2459" spans="1:13" ht="12.75" customHeight="1">
      <c r="A2459" s="335"/>
      <c r="B2459" s="335"/>
      <c r="C2459" s="335"/>
      <c r="D2459" s="336"/>
      <c r="E2459" s="336"/>
      <c r="F2459" s="338"/>
      <c r="G2459" s="338"/>
      <c r="H2459" s="385"/>
      <c r="I2459" s="338"/>
      <c r="J2459" s="386"/>
      <c r="K2459" s="386"/>
      <c r="L2459" s="386"/>
      <c r="M2459" s="387"/>
    </row>
    <row r="2460" spans="1:13" ht="12.75" customHeight="1">
      <c r="A2460" s="335"/>
      <c r="B2460" s="335"/>
      <c r="C2460" s="335"/>
      <c r="D2460" s="336"/>
      <c r="E2460" s="336"/>
      <c r="F2460" s="366"/>
      <c r="G2460" s="366"/>
      <c r="H2460" s="391"/>
      <c r="I2460" s="353" t="s">
        <v>76</v>
      </c>
      <c r="J2460" s="392">
        <f>SUM(J2429:J2459)</f>
        <v>0</v>
      </c>
      <c r="K2460" s="392">
        <f>SUM(K2458:K2459)</f>
        <v>11298</v>
      </c>
      <c r="L2460" s="392">
        <f>SUM(L2458:L2459)</f>
        <v>0</v>
      </c>
      <c r="M2460" s="165"/>
    </row>
    <row r="2461" spans="1:13" ht="12.75" customHeight="1">
      <c r="A2461" s="396"/>
      <c r="B2461" s="396"/>
      <c r="C2461" s="396"/>
      <c r="D2461" s="397"/>
      <c r="E2461" s="397"/>
      <c r="F2461" s="338"/>
      <c r="G2461" s="338"/>
      <c r="H2461" s="385"/>
      <c r="I2461" s="338"/>
      <c r="J2461" s="386"/>
      <c r="K2461" s="386"/>
      <c r="L2461" s="386"/>
      <c r="M2461" s="387"/>
    </row>
    <row r="2462" spans="1:13" ht="16.5" customHeight="1">
      <c r="A2462" s="379"/>
      <c r="B2462" s="194"/>
      <c r="C2462" s="194"/>
      <c r="D2462" s="380"/>
      <c r="E2462" s="380"/>
      <c r="F2462" s="381" t="s">
        <v>1060</v>
      </c>
      <c r="G2462" s="381"/>
      <c r="H2462" s="382"/>
      <c r="I2462" s="381"/>
      <c r="J2462" s="398">
        <f>SUM(J2298:J2352)/2+SUM(J2059:J2288)/2+SUM(J1983:J2043)/2</f>
        <v>272000</v>
      </c>
      <c r="K2462" s="398">
        <f>SUM(K2298:K2460)/2+SUM(K2059:K2294)/2+SUM(K1983:K2055)/2</f>
        <v>1397751</v>
      </c>
      <c r="L2462" s="398">
        <f>SUM(L2299:L2460)/2+SUM(L2059:L2294)/2+SUM(L1982:L2055)/2</f>
        <v>1144369</v>
      </c>
      <c r="M2462" s="399">
        <f>L2462/K2462*100</f>
        <v>81.87216464162788</v>
      </c>
    </row>
    <row r="2463" spans="1:13" ht="12" customHeight="1">
      <c r="A2463" s="400"/>
      <c r="B2463" s="400"/>
      <c r="C2463" s="400"/>
      <c r="D2463" s="401"/>
      <c r="E2463" s="401"/>
      <c r="F2463" s="333"/>
      <c r="G2463" s="333"/>
      <c r="H2463" s="334"/>
      <c r="I2463" s="333"/>
      <c r="J2463" s="376"/>
      <c r="K2463" s="376"/>
      <c r="L2463" s="376"/>
      <c r="M2463" s="377"/>
    </row>
    <row r="2464" spans="1:13" ht="12" customHeight="1">
      <c r="A2464" s="335">
        <v>251</v>
      </c>
      <c r="B2464" s="335"/>
      <c r="C2464" s="335">
        <v>1</v>
      </c>
      <c r="D2464" s="336"/>
      <c r="E2464" s="336"/>
      <c r="F2464" s="338" t="s">
        <v>1061</v>
      </c>
      <c r="G2464" s="338"/>
      <c r="H2464" s="388"/>
      <c r="I2464" s="339"/>
      <c r="J2464" s="340"/>
      <c r="K2464" s="340"/>
      <c r="L2464" s="340"/>
      <c r="M2464" s="341"/>
    </row>
    <row r="2465" spans="1:13" ht="12" customHeight="1">
      <c r="A2465" s="335"/>
      <c r="B2465" s="335"/>
      <c r="C2465" s="335"/>
      <c r="D2465" s="336">
        <v>1</v>
      </c>
      <c r="E2465" s="336"/>
      <c r="F2465" s="338"/>
      <c r="G2465" s="338"/>
      <c r="H2465" s="364" t="s">
        <v>755</v>
      </c>
      <c r="I2465" s="339"/>
      <c r="J2465" s="340"/>
      <c r="K2465" s="340"/>
      <c r="L2465" s="340"/>
      <c r="M2465" s="341"/>
    </row>
    <row r="2466" spans="1:13" ht="12" customHeight="1">
      <c r="A2466" s="335"/>
      <c r="B2466" s="335"/>
      <c r="C2466" s="335"/>
      <c r="D2466" s="336"/>
      <c r="E2466" s="336">
        <v>3</v>
      </c>
      <c r="F2466" s="338"/>
      <c r="G2466" s="338"/>
      <c r="H2466" s="388"/>
      <c r="I2466" s="364" t="s">
        <v>1451</v>
      </c>
      <c r="J2466" s="340"/>
      <c r="K2466" s="340"/>
      <c r="L2466" s="340">
        <v>25</v>
      </c>
      <c r="M2466" s="341"/>
    </row>
    <row r="2467" spans="1:13" ht="12" customHeight="1">
      <c r="A2467" s="335"/>
      <c r="B2467" s="335"/>
      <c r="C2467" s="335"/>
      <c r="D2467" s="336">
        <v>2</v>
      </c>
      <c r="E2467" s="336"/>
      <c r="F2467" s="338"/>
      <c r="G2467" s="338"/>
      <c r="H2467" s="364" t="s">
        <v>757</v>
      </c>
      <c r="I2467" s="339"/>
      <c r="J2467" s="340"/>
      <c r="K2467" s="340"/>
      <c r="L2467" s="340"/>
      <c r="M2467" s="341"/>
    </row>
    <row r="2468" spans="1:13" ht="12" customHeight="1">
      <c r="A2468" s="335"/>
      <c r="B2468" s="335"/>
      <c r="C2468" s="335"/>
      <c r="D2468" s="336"/>
      <c r="E2468" s="336">
        <v>3</v>
      </c>
      <c r="F2468" s="338"/>
      <c r="G2468" s="338"/>
      <c r="H2468" s="388"/>
      <c r="I2468" s="364" t="s">
        <v>759</v>
      </c>
      <c r="J2468" s="389">
        <v>1000</v>
      </c>
      <c r="K2468" s="389">
        <v>1019</v>
      </c>
      <c r="L2468" s="389"/>
      <c r="M2468" s="155"/>
    </row>
    <row r="2469" spans="1:13" ht="12" customHeight="1">
      <c r="A2469" s="335"/>
      <c r="B2469" s="335"/>
      <c r="C2469" s="335"/>
      <c r="D2469" s="336"/>
      <c r="E2469" s="336"/>
      <c r="F2469" s="338"/>
      <c r="G2469" s="338"/>
      <c r="H2469" s="388"/>
      <c r="I2469" s="364"/>
      <c r="J2469" s="389"/>
      <c r="K2469" s="389"/>
      <c r="L2469" s="389"/>
      <c r="M2469" s="390"/>
    </row>
    <row r="2470" spans="1:13" ht="12" customHeight="1">
      <c r="A2470" s="335"/>
      <c r="B2470" s="335"/>
      <c r="C2470" s="335"/>
      <c r="D2470" s="336"/>
      <c r="E2470" s="336"/>
      <c r="F2470" s="353"/>
      <c r="G2470" s="353"/>
      <c r="H2470" s="402"/>
      <c r="I2470" s="353" t="s">
        <v>76</v>
      </c>
      <c r="J2470" s="403">
        <f>SUM(J2464:J2469)</f>
        <v>1000</v>
      </c>
      <c r="K2470" s="403">
        <f>SUM(K2464:K2469)</f>
        <v>1019</v>
      </c>
      <c r="L2470" s="403">
        <f>SUM(L2464:L2469)</f>
        <v>25</v>
      </c>
      <c r="M2470" s="165">
        <f>L2470/K2470*100</f>
        <v>2.4533856722276743</v>
      </c>
    </row>
    <row r="2471" spans="1:13" ht="12" customHeight="1">
      <c r="A2471" s="335"/>
      <c r="B2471" s="335"/>
      <c r="C2471" s="335"/>
      <c r="D2471" s="336"/>
      <c r="E2471" s="336"/>
      <c r="F2471" s="338"/>
      <c r="G2471" s="338"/>
      <c r="H2471" s="385"/>
      <c r="I2471" s="338"/>
      <c r="J2471" s="386"/>
      <c r="K2471" s="386"/>
      <c r="L2471" s="386"/>
      <c r="M2471" s="387"/>
    </row>
    <row r="2472" spans="1:13" ht="12" customHeight="1">
      <c r="A2472" s="335">
        <v>252</v>
      </c>
      <c r="B2472" s="335"/>
      <c r="C2472" s="335">
        <v>2</v>
      </c>
      <c r="D2472" s="336"/>
      <c r="E2472" s="336"/>
      <c r="F2472" s="338" t="s">
        <v>1062</v>
      </c>
      <c r="G2472" s="338"/>
      <c r="H2472" s="388"/>
      <c r="I2472" s="339"/>
      <c r="J2472" s="389"/>
      <c r="K2472" s="389"/>
      <c r="L2472" s="389"/>
      <c r="M2472" s="390"/>
    </row>
    <row r="2473" spans="1:13" ht="12" customHeight="1">
      <c r="A2473" s="335"/>
      <c r="B2473" s="335"/>
      <c r="C2473" s="335"/>
      <c r="D2473" s="336">
        <v>1</v>
      </c>
      <c r="E2473" s="336"/>
      <c r="F2473" s="338"/>
      <c r="G2473" s="338"/>
      <c r="H2473" s="364" t="s">
        <v>755</v>
      </c>
      <c r="I2473" s="339"/>
      <c r="J2473" s="389"/>
      <c r="K2473" s="389"/>
      <c r="L2473" s="389"/>
      <c r="M2473" s="390"/>
    </row>
    <row r="2474" spans="1:13" ht="12" customHeight="1">
      <c r="A2474" s="335"/>
      <c r="B2474" s="335"/>
      <c r="C2474" s="335"/>
      <c r="D2474" s="336"/>
      <c r="E2474" s="336">
        <v>1</v>
      </c>
      <c r="F2474" s="338"/>
      <c r="G2474" s="338"/>
      <c r="H2474" s="364"/>
      <c r="I2474" s="339" t="s">
        <v>1449</v>
      </c>
      <c r="J2474" s="389">
        <v>1863</v>
      </c>
      <c r="K2474" s="389">
        <v>2201</v>
      </c>
      <c r="L2474" s="347">
        <v>2201</v>
      </c>
      <c r="M2474" s="155">
        <f aca="true" t="shared" si="16" ref="M2474:M2479">L2474/K2474*100</f>
        <v>100</v>
      </c>
    </row>
    <row r="2475" spans="1:13" ht="12" customHeight="1">
      <c r="A2475" s="335"/>
      <c r="B2475" s="335"/>
      <c r="C2475" s="335"/>
      <c r="D2475" s="336"/>
      <c r="E2475" s="336">
        <v>2</v>
      </c>
      <c r="F2475" s="338"/>
      <c r="G2475" s="338"/>
      <c r="H2475" s="364"/>
      <c r="I2475" s="339" t="s">
        <v>1450</v>
      </c>
      <c r="J2475" s="389">
        <v>537</v>
      </c>
      <c r="K2475" s="389">
        <v>590</v>
      </c>
      <c r="L2475" s="347">
        <v>590</v>
      </c>
      <c r="M2475" s="155">
        <f t="shared" si="16"/>
        <v>100</v>
      </c>
    </row>
    <row r="2476" spans="1:13" ht="12" customHeight="1">
      <c r="A2476" s="335"/>
      <c r="B2476" s="335"/>
      <c r="C2476" s="335"/>
      <c r="D2476" s="336"/>
      <c r="E2476" s="336">
        <v>3</v>
      </c>
      <c r="F2476" s="338"/>
      <c r="G2476" s="338"/>
      <c r="H2476" s="388"/>
      <c r="I2476" s="364" t="s">
        <v>1451</v>
      </c>
      <c r="J2476" s="389">
        <v>12100</v>
      </c>
      <c r="K2476" s="389">
        <v>16793</v>
      </c>
      <c r="L2476" s="389">
        <v>13099</v>
      </c>
      <c r="M2476" s="155">
        <f t="shared" si="16"/>
        <v>78.00273923658668</v>
      </c>
    </row>
    <row r="2477" spans="1:13" ht="12" customHeight="1">
      <c r="A2477" s="335"/>
      <c r="B2477" s="335"/>
      <c r="C2477" s="335"/>
      <c r="D2477" s="336"/>
      <c r="E2477" s="336">
        <v>5</v>
      </c>
      <c r="F2477" s="338"/>
      <c r="G2477" s="338"/>
      <c r="H2477" s="388"/>
      <c r="I2477" s="364" t="s">
        <v>1452</v>
      </c>
      <c r="J2477" s="389">
        <v>500</v>
      </c>
      <c r="K2477" s="389">
        <v>3756</v>
      </c>
      <c r="L2477" s="389">
        <v>3756</v>
      </c>
      <c r="M2477" s="155">
        <f t="shared" si="16"/>
        <v>100</v>
      </c>
    </row>
    <row r="2478" spans="1:13" ht="12" customHeight="1">
      <c r="A2478" s="335"/>
      <c r="B2478" s="335"/>
      <c r="C2478" s="335"/>
      <c r="D2478" s="336">
        <v>2</v>
      </c>
      <c r="E2478" s="336"/>
      <c r="F2478" s="338"/>
      <c r="G2478" s="338"/>
      <c r="H2478" s="388" t="s">
        <v>757</v>
      </c>
      <c r="I2478" s="364"/>
      <c r="J2478" s="389"/>
      <c r="K2478" s="389"/>
      <c r="L2478" s="389"/>
      <c r="M2478" s="155"/>
    </row>
    <row r="2479" spans="1:13" ht="12" customHeight="1">
      <c r="A2479" s="335"/>
      <c r="B2479" s="335"/>
      <c r="C2479" s="335"/>
      <c r="D2479" s="336"/>
      <c r="E2479" s="336">
        <v>1</v>
      </c>
      <c r="F2479" s="338"/>
      <c r="G2479" s="338"/>
      <c r="H2479" s="388"/>
      <c r="I2479" s="364" t="s">
        <v>12</v>
      </c>
      <c r="J2479" s="389">
        <v>5000</v>
      </c>
      <c r="K2479" s="389">
        <v>7077</v>
      </c>
      <c r="L2479" s="389">
        <v>7077</v>
      </c>
      <c r="M2479" s="155">
        <f t="shared" si="16"/>
        <v>100</v>
      </c>
    </row>
    <row r="2480" spans="1:13" ht="12" customHeight="1">
      <c r="A2480" s="335"/>
      <c r="B2480" s="335"/>
      <c r="C2480" s="335"/>
      <c r="D2480" s="336"/>
      <c r="E2480" s="336"/>
      <c r="F2480" s="338"/>
      <c r="G2480" s="338"/>
      <c r="H2480" s="388"/>
      <c r="I2480" s="364"/>
      <c r="J2480" s="389"/>
      <c r="K2480" s="389"/>
      <c r="L2480" s="389"/>
      <c r="M2480" s="390"/>
    </row>
    <row r="2481" spans="1:13" ht="12" customHeight="1">
      <c r="A2481" s="335"/>
      <c r="B2481" s="335"/>
      <c r="C2481" s="335"/>
      <c r="D2481" s="336"/>
      <c r="E2481" s="336"/>
      <c r="F2481" s="353"/>
      <c r="G2481" s="353"/>
      <c r="H2481" s="402"/>
      <c r="I2481" s="353" t="s">
        <v>76</v>
      </c>
      <c r="J2481" s="403">
        <f>SUM(J2471:J2480)</f>
        <v>20000</v>
      </c>
      <c r="K2481" s="403">
        <f>SUM(K2474:K2479)</f>
        <v>30417</v>
      </c>
      <c r="L2481" s="403">
        <f>SUM(L2474:L2479)</f>
        <v>26723</v>
      </c>
      <c r="M2481" s="165">
        <f>L2481/K2481*100</f>
        <v>87.85547555643227</v>
      </c>
    </row>
    <row r="2482" spans="1:13" ht="12" customHeight="1">
      <c r="A2482" s="335"/>
      <c r="B2482" s="335"/>
      <c r="C2482" s="335"/>
      <c r="D2482" s="336"/>
      <c r="E2482" s="336"/>
      <c r="F2482" s="338"/>
      <c r="G2482" s="338"/>
      <c r="H2482" s="388"/>
      <c r="I2482" s="364"/>
      <c r="J2482" s="389"/>
      <c r="K2482" s="389"/>
      <c r="L2482" s="389"/>
      <c r="M2482" s="390"/>
    </row>
    <row r="2483" spans="1:13" ht="12" customHeight="1">
      <c r="A2483" s="335">
        <v>253</v>
      </c>
      <c r="B2483" s="335"/>
      <c r="C2483" s="335">
        <v>2</v>
      </c>
      <c r="D2483" s="336"/>
      <c r="E2483" s="336"/>
      <c r="F2483" s="338" t="s">
        <v>1063</v>
      </c>
      <c r="G2483" s="338"/>
      <c r="H2483" s="388"/>
      <c r="I2483" s="339"/>
      <c r="J2483" s="389"/>
      <c r="K2483" s="389"/>
      <c r="L2483" s="389"/>
      <c r="M2483" s="390"/>
    </row>
    <row r="2484" spans="1:13" ht="12" customHeight="1">
      <c r="A2484" s="335"/>
      <c r="B2484" s="335"/>
      <c r="C2484" s="335"/>
      <c r="D2484" s="336">
        <v>1</v>
      </c>
      <c r="E2484" s="336"/>
      <c r="F2484" s="338"/>
      <c r="G2484" s="338"/>
      <c r="H2484" s="364" t="s">
        <v>755</v>
      </c>
      <c r="I2484" s="339"/>
      <c r="J2484" s="389"/>
      <c r="K2484" s="389"/>
      <c r="L2484" s="389"/>
      <c r="M2484" s="390"/>
    </row>
    <row r="2485" spans="1:13" ht="12" customHeight="1">
      <c r="A2485" s="335"/>
      <c r="B2485" s="335"/>
      <c r="C2485" s="335"/>
      <c r="D2485" s="336"/>
      <c r="E2485" s="336">
        <v>3</v>
      </c>
      <c r="F2485" s="338"/>
      <c r="G2485" s="338"/>
      <c r="H2485" s="388"/>
      <c r="I2485" s="364" t="s">
        <v>1451</v>
      </c>
      <c r="J2485" s="389">
        <v>4000</v>
      </c>
      <c r="K2485" s="389">
        <v>3250</v>
      </c>
      <c r="L2485" s="389">
        <v>930</v>
      </c>
      <c r="M2485" s="155">
        <f>L2485/K2485*100</f>
        <v>28.615384615384613</v>
      </c>
    </row>
    <row r="2486" spans="1:13" ht="12" customHeight="1">
      <c r="A2486" s="335"/>
      <c r="B2486" s="335"/>
      <c r="C2486" s="335"/>
      <c r="D2486" s="336">
        <v>2</v>
      </c>
      <c r="E2486" s="336"/>
      <c r="F2486" s="338"/>
      <c r="G2486" s="338"/>
      <c r="H2486" s="388" t="s">
        <v>757</v>
      </c>
      <c r="I2486" s="364"/>
      <c r="J2486" s="389"/>
      <c r="K2486" s="370"/>
      <c r="M2486" s="155"/>
    </row>
    <row r="2487" spans="1:13" ht="12" customHeight="1">
      <c r="A2487" s="335"/>
      <c r="B2487" s="335"/>
      <c r="C2487" s="335"/>
      <c r="D2487" s="336"/>
      <c r="E2487" s="336">
        <v>1</v>
      </c>
      <c r="F2487" s="338"/>
      <c r="G2487" s="338"/>
      <c r="H2487" s="388"/>
      <c r="I2487" s="364" t="s">
        <v>12</v>
      </c>
      <c r="J2487" s="389">
        <v>1000</v>
      </c>
      <c r="K2487" s="389">
        <v>2014</v>
      </c>
      <c r="L2487" s="389">
        <v>1125</v>
      </c>
      <c r="M2487" s="155">
        <f>L2487/K2487*100</f>
        <v>55.85898709036743</v>
      </c>
    </row>
    <row r="2488" spans="1:13" ht="12" customHeight="1">
      <c r="A2488" s="335"/>
      <c r="B2488" s="335"/>
      <c r="C2488" s="335"/>
      <c r="D2488" s="336"/>
      <c r="E2488" s="336">
        <v>2</v>
      </c>
      <c r="F2488" s="338"/>
      <c r="G2488" s="338"/>
      <c r="H2488" s="364"/>
      <c r="I2488" s="339" t="s">
        <v>758</v>
      </c>
      <c r="J2488" s="389"/>
      <c r="K2488" s="389">
        <v>750</v>
      </c>
      <c r="L2488" s="389">
        <v>750</v>
      </c>
      <c r="M2488" s="155">
        <f>L2488/K2488*100</f>
        <v>100</v>
      </c>
    </row>
    <row r="2489" spans="1:13" ht="12" customHeight="1">
      <c r="A2489" s="335"/>
      <c r="B2489" s="335"/>
      <c r="C2489" s="335"/>
      <c r="D2489" s="336"/>
      <c r="E2489" s="336">
        <v>3</v>
      </c>
      <c r="F2489" s="338"/>
      <c r="G2489" s="338"/>
      <c r="H2489" s="388"/>
      <c r="I2489" s="364" t="s">
        <v>759</v>
      </c>
      <c r="J2489" s="389"/>
      <c r="K2489" s="389">
        <v>203</v>
      </c>
      <c r="L2489" s="389">
        <v>202</v>
      </c>
      <c r="M2489" s="155">
        <f>L2489/K2489*100</f>
        <v>99.50738916256158</v>
      </c>
    </row>
    <row r="2490" spans="1:13" ht="12" customHeight="1">
      <c r="A2490" s="335"/>
      <c r="B2490" s="335"/>
      <c r="C2490" s="335"/>
      <c r="D2490" s="336"/>
      <c r="E2490" s="336"/>
      <c r="F2490" s="338"/>
      <c r="G2490" s="338"/>
      <c r="H2490" s="388"/>
      <c r="I2490" s="364"/>
      <c r="J2490" s="389"/>
      <c r="K2490" s="389"/>
      <c r="L2490" s="389"/>
      <c r="M2490" s="390"/>
    </row>
    <row r="2491" spans="1:13" ht="12" customHeight="1">
      <c r="A2491" s="335"/>
      <c r="B2491" s="335"/>
      <c r="C2491" s="335"/>
      <c r="D2491" s="336"/>
      <c r="E2491" s="336"/>
      <c r="F2491" s="353"/>
      <c r="G2491" s="353"/>
      <c r="H2491" s="402"/>
      <c r="I2491" s="353" t="s">
        <v>76</v>
      </c>
      <c r="J2491" s="403">
        <f>SUM(J2482:J2490)</f>
        <v>5000</v>
      </c>
      <c r="K2491" s="403">
        <f>SUM(K2482:K2490)</f>
        <v>6217</v>
      </c>
      <c r="L2491" s="403">
        <f>SUM(L2482:L2490)</f>
        <v>3007</v>
      </c>
      <c r="M2491" s="165">
        <f>L2491/K2491*100</f>
        <v>48.367379765160045</v>
      </c>
    </row>
    <row r="2492" spans="1:13" ht="15.75" customHeight="1">
      <c r="A2492" s="335"/>
      <c r="B2492" s="335"/>
      <c r="C2492" s="335"/>
      <c r="D2492" s="336"/>
      <c r="E2492" s="336"/>
      <c r="F2492" s="338"/>
      <c r="G2492" s="338"/>
      <c r="H2492" s="388"/>
      <c r="I2492" s="364"/>
      <c r="J2492" s="389"/>
      <c r="K2492" s="389"/>
      <c r="L2492" s="389"/>
      <c r="M2492" s="390"/>
    </row>
    <row r="2493" spans="1:13" ht="15.75" customHeight="1">
      <c r="A2493" s="335">
        <v>254</v>
      </c>
      <c r="B2493" s="335"/>
      <c r="C2493" s="335">
        <v>1</v>
      </c>
      <c r="D2493" s="336"/>
      <c r="E2493" s="336"/>
      <c r="F2493" s="338" t="s">
        <v>1064</v>
      </c>
      <c r="G2493" s="338"/>
      <c r="H2493" s="388"/>
      <c r="I2493" s="339"/>
      <c r="J2493" s="389"/>
      <c r="K2493" s="389"/>
      <c r="L2493" s="389"/>
      <c r="M2493" s="390"/>
    </row>
    <row r="2494" spans="1:13" ht="15.75" customHeight="1">
      <c r="A2494" s="335"/>
      <c r="B2494" s="335"/>
      <c r="C2494" s="335"/>
      <c r="D2494" s="336">
        <v>1</v>
      </c>
      <c r="E2494" s="336"/>
      <c r="F2494" s="338"/>
      <c r="G2494" s="338"/>
      <c r="H2494" s="364" t="s">
        <v>755</v>
      </c>
      <c r="I2494" s="339"/>
      <c r="J2494" s="389"/>
      <c r="K2494" s="389"/>
      <c r="L2494" s="389"/>
      <c r="M2494" s="390"/>
    </row>
    <row r="2495" spans="1:13" ht="15.75" customHeight="1">
      <c r="A2495" s="335"/>
      <c r="B2495" s="335"/>
      <c r="C2495" s="335"/>
      <c r="D2495" s="336"/>
      <c r="E2495" s="336">
        <v>3</v>
      </c>
      <c r="F2495" s="338"/>
      <c r="G2495" s="338"/>
      <c r="H2495" s="388"/>
      <c r="I2495" s="364" t="s">
        <v>1451</v>
      </c>
      <c r="J2495" s="389">
        <v>15000</v>
      </c>
      <c r="K2495" s="389">
        <v>18803</v>
      </c>
      <c r="L2495" s="389">
        <v>16713</v>
      </c>
      <c r="M2495" s="155">
        <f>L2495/K2495*100</f>
        <v>88.88475243312237</v>
      </c>
    </row>
    <row r="2496" spans="1:13" ht="15.75" customHeight="1">
      <c r="A2496" s="335"/>
      <c r="B2496" s="335"/>
      <c r="C2496" s="335"/>
      <c r="D2496" s="336"/>
      <c r="E2496" s="336"/>
      <c r="F2496" s="338"/>
      <c r="G2496" s="338"/>
      <c r="H2496" s="388"/>
      <c r="I2496" s="339"/>
      <c r="J2496" s="389"/>
      <c r="K2496" s="389"/>
      <c r="L2496" s="389"/>
      <c r="M2496" s="390"/>
    </row>
    <row r="2497" spans="1:13" ht="15.75" customHeight="1">
      <c r="A2497" s="335"/>
      <c r="B2497" s="335"/>
      <c r="C2497" s="335"/>
      <c r="D2497" s="336"/>
      <c r="E2497" s="336"/>
      <c r="F2497" s="353"/>
      <c r="G2497" s="353"/>
      <c r="H2497" s="402"/>
      <c r="I2497" s="353" t="s">
        <v>76</v>
      </c>
      <c r="J2497" s="403">
        <f>SUM(J2492:J2496)</f>
        <v>15000</v>
      </c>
      <c r="K2497" s="403">
        <f>SUM(K2492:K2496)</f>
        <v>18803</v>
      </c>
      <c r="L2497" s="403">
        <f>SUM(L2492:L2496)</f>
        <v>16713</v>
      </c>
      <c r="M2497" s="165">
        <f>L2497/K2497*100</f>
        <v>88.88475243312237</v>
      </c>
    </row>
    <row r="2498" spans="1:13" ht="13.5" customHeight="1">
      <c r="A2498" s="335"/>
      <c r="B2498" s="335"/>
      <c r="C2498" s="335"/>
      <c r="D2498" s="336"/>
      <c r="E2498" s="336"/>
      <c r="F2498" s="338"/>
      <c r="G2498" s="338"/>
      <c r="H2498" s="385"/>
      <c r="I2498" s="338"/>
      <c r="J2498" s="386"/>
      <c r="K2498" s="386"/>
      <c r="L2498" s="386"/>
      <c r="M2498" s="387"/>
    </row>
    <row r="2499" spans="1:13" ht="15.75" customHeight="1">
      <c r="A2499" s="335">
        <v>255</v>
      </c>
      <c r="B2499" s="335"/>
      <c r="C2499" s="335">
        <v>2</v>
      </c>
      <c r="D2499" s="336"/>
      <c r="E2499" s="336"/>
      <c r="F2499" s="693" t="s">
        <v>1065</v>
      </c>
      <c r="G2499" s="689"/>
      <c r="H2499" s="689"/>
      <c r="I2499" s="690"/>
      <c r="J2499" s="389"/>
      <c r="K2499" s="389"/>
      <c r="L2499" s="389"/>
      <c r="M2499" s="390"/>
    </row>
    <row r="2500" spans="1:13" ht="15.75" customHeight="1">
      <c r="A2500" s="335"/>
      <c r="B2500" s="335"/>
      <c r="C2500" s="335"/>
      <c r="D2500" s="336">
        <v>1</v>
      </c>
      <c r="E2500" s="336"/>
      <c r="F2500" s="338"/>
      <c r="G2500" s="338"/>
      <c r="H2500" s="364" t="s">
        <v>755</v>
      </c>
      <c r="I2500" s="339"/>
      <c r="J2500" s="389"/>
      <c r="K2500" s="389"/>
      <c r="L2500" s="389"/>
      <c r="M2500" s="390"/>
    </row>
    <row r="2501" spans="1:13" ht="15.75" customHeight="1">
      <c r="A2501" s="335"/>
      <c r="B2501" s="335"/>
      <c r="C2501" s="335"/>
      <c r="D2501" s="336"/>
      <c r="E2501" s="336">
        <v>3</v>
      </c>
      <c r="F2501" s="338"/>
      <c r="G2501" s="338"/>
      <c r="H2501" s="388"/>
      <c r="I2501" s="364" t="s">
        <v>1451</v>
      </c>
      <c r="J2501" s="389">
        <v>8000</v>
      </c>
      <c r="K2501" s="389">
        <v>6075</v>
      </c>
      <c r="L2501" s="389">
        <v>2435</v>
      </c>
      <c r="M2501" s="155">
        <f>L2501/K2501*100</f>
        <v>40.08230452674897</v>
      </c>
    </row>
    <row r="2502" spans="1:13" ht="15.75" customHeight="1">
      <c r="A2502" s="335"/>
      <c r="B2502" s="335"/>
      <c r="C2502" s="335"/>
      <c r="D2502" s="336"/>
      <c r="E2502" s="336"/>
      <c r="F2502" s="338"/>
      <c r="G2502" s="338"/>
      <c r="H2502" s="388"/>
      <c r="I2502" s="339"/>
      <c r="J2502" s="389"/>
      <c r="K2502" s="389"/>
      <c r="L2502" s="389"/>
      <c r="M2502" s="390"/>
    </row>
    <row r="2503" spans="1:13" ht="15.75" customHeight="1">
      <c r="A2503" s="335"/>
      <c r="B2503" s="335"/>
      <c r="C2503" s="335"/>
      <c r="D2503" s="336"/>
      <c r="E2503" s="336"/>
      <c r="F2503" s="353"/>
      <c r="G2503" s="353"/>
      <c r="H2503" s="402"/>
      <c r="I2503" s="353" t="s">
        <v>76</v>
      </c>
      <c r="J2503" s="403">
        <f>SUM(J2498:J2502)</f>
        <v>8000</v>
      </c>
      <c r="K2503" s="403">
        <f>SUM(K2498:K2502)</f>
        <v>6075</v>
      </c>
      <c r="L2503" s="403">
        <f>SUM(L2498:L2502)</f>
        <v>2435</v>
      </c>
      <c r="M2503" s="165">
        <f>L2503/K2503*100</f>
        <v>40.08230452674897</v>
      </c>
    </row>
    <row r="2504" spans="1:13" ht="15.75" customHeight="1">
      <c r="A2504" s="335"/>
      <c r="B2504" s="335"/>
      <c r="C2504" s="335"/>
      <c r="D2504" s="336"/>
      <c r="E2504" s="336"/>
      <c r="F2504" s="338"/>
      <c r="G2504" s="338"/>
      <c r="H2504" s="385"/>
      <c r="I2504" s="338"/>
      <c r="J2504" s="386"/>
      <c r="K2504" s="386"/>
      <c r="L2504" s="386"/>
      <c r="M2504" s="387"/>
    </row>
    <row r="2505" spans="1:13" ht="15.75" customHeight="1">
      <c r="A2505" s="335">
        <v>256</v>
      </c>
      <c r="B2505" s="335"/>
      <c r="C2505" s="335">
        <v>2</v>
      </c>
      <c r="D2505" s="336"/>
      <c r="E2505" s="336"/>
      <c r="F2505" s="693" t="s">
        <v>1066</v>
      </c>
      <c r="G2505" s="689"/>
      <c r="H2505" s="689"/>
      <c r="I2505" s="690"/>
      <c r="J2505" s="389"/>
      <c r="K2505" s="389"/>
      <c r="L2505" s="389"/>
      <c r="M2505" s="390"/>
    </row>
    <row r="2506" spans="1:13" ht="15.75" customHeight="1">
      <c r="A2506" s="335"/>
      <c r="B2506" s="335"/>
      <c r="C2506" s="335"/>
      <c r="D2506" s="336">
        <v>2</v>
      </c>
      <c r="E2506" s="336"/>
      <c r="F2506" s="338"/>
      <c r="G2506" s="338"/>
      <c r="H2506" s="364" t="s">
        <v>757</v>
      </c>
      <c r="I2506" s="339"/>
      <c r="J2506" s="389"/>
      <c r="K2506" s="389"/>
      <c r="L2506" s="389"/>
      <c r="M2506" s="390"/>
    </row>
    <row r="2507" spans="1:13" ht="15.75" customHeight="1">
      <c r="A2507" s="335"/>
      <c r="B2507" s="335"/>
      <c r="C2507" s="335"/>
      <c r="D2507" s="336"/>
      <c r="E2507" s="336">
        <v>1</v>
      </c>
      <c r="F2507" s="338"/>
      <c r="G2507" s="338"/>
      <c r="H2507" s="388"/>
      <c r="I2507" s="364" t="s">
        <v>12</v>
      </c>
      <c r="J2507" s="389"/>
      <c r="K2507" s="389">
        <v>6000</v>
      </c>
      <c r="L2507" s="389"/>
      <c r="M2507" s="155"/>
    </row>
    <row r="2508" spans="1:13" ht="15.75" customHeight="1">
      <c r="A2508" s="335"/>
      <c r="B2508" s="335"/>
      <c r="C2508" s="335"/>
      <c r="D2508" s="336"/>
      <c r="E2508" s="336"/>
      <c r="F2508" s="338"/>
      <c r="G2508" s="338"/>
      <c r="H2508" s="388"/>
      <c r="I2508" s="339"/>
      <c r="J2508" s="389"/>
      <c r="K2508" s="389"/>
      <c r="L2508" s="389"/>
      <c r="M2508" s="390"/>
    </row>
    <row r="2509" spans="1:13" ht="15.75" customHeight="1">
      <c r="A2509" s="335"/>
      <c r="B2509" s="335"/>
      <c r="C2509" s="335"/>
      <c r="D2509" s="336"/>
      <c r="E2509" s="336"/>
      <c r="F2509" s="353"/>
      <c r="G2509" s="353"/>
      <c r="H2509" s="402"/>
      <c r="I2509" s="353" t="s">
        <v>76</v>
      </c>
      <c r="J2509" s="403">
        <f>SUM(J2504:J2508)</f>
        <v>0</v>
      </c>
      <c r="K2509" s="403">
        <f>SUM(K2504:K2508)</f>
        <v>6000</v>
      </c>
      <c r="L2509" s="403">
        <f>SUM(L2504:L2508)</f>
        <v>0</v>
      </c>
      <c r="M2509" s="165"/>
    </row>
    <row r="2510" spans="1:13" ht="15.75" customHeight="1">
      <c r="A2510" s="335"/>
      <c r="B2510" s="335"/>
      <c r="C2510" s="335"/>
      <c r="D2510" s="336"/>
      <c r="E2510" s="336"/>
      <c r="F2510" s="338"/>
      <c r="G2510" s="338"/>
      <c r="H2510" s="385"/>
      <c r="I2510" s="338"/>
      <c r="J2510" s="386"/>
      <c r="K2510" s="386"/>
      <c r="L2510" s="386"/>
      <c r="M2510" s="387"/>
    </row>
    <row r="2511" spans="1:13" ht="30" customHeight="1">
      <c r="A2511" s="335">
        <v>257</v>
      </c>
      <c r="B2511" s="335"/>
      <c r="C2511" s="335">
        <v>2</v>
      </c>
      <c r="D2511" s="336"/>
      <c r="E2511" s="336"/>
      <c r="F2511" s="693" t="s">
        <v>1067</v>
      </c>
      <c r="G2511" s="689"/>
      <c r="H2511" s="689"/>
      <c r="I2511" s="690"/>
      <c r="J2511" s="389"/>
      <c r="K2511" s="389"/>
      <c r="L2511" s="389"/>
      <c r="M2511" s="390"/>
    </row>
    <row r="2512" spans="1:13" ht="16.5" customHeight="1">
      <c r="A2512" s="335"/>
      <c r="B2512" s="335"/>
      <c r="C2512" s="335"/>
      <c r="D2512" s="336">
        <v>1</v>
      </c>
      <c r="E2512" s="336"/>
      <c r="F2512" s="338"/>
      <c r="G2512" s="338"/>
      <c r="H2512" s="364" t="s">
        <v>755</v>
      </c>
      <c r="I2512" s="339"/>
      <c r="J2512" s="389"/>
      <c r="K2512" s="389"/>
      <c r="L2512" s="389"/>
      <c r="M2512" s="390"/>
    </row>
    <row r="2513" spans="1:13" ht="16.5" customHeight="1">
      <c r="A2513" s="335"/>
      <c r="B2513" s="335"/>
      <c r="C2513" s="335"/>
      <c r="D2513" s="336"/>
      <c r="E2513" s="336">
        <v>3</v>
      </c>
      <c r="F2513" s="338"/>
      <c r="G2513" s="338"/>
      <c r="H2513" s="388"/>
      <c r="I2513" s="364" t="s">
        <v>1451</v>
      </c>
      <c r="J2513" s="389"/>
      <c r="K2513" s="389">
        <v>6288</v>
      </c>
      <c r="L2513" s="389">
        <v>6288</v>
      </c>
      <c r="M2513" s="155">
        <f>L2513/K2513*100</f>
        <v>100</v>
      </c>
    </row>
    <row r="2514" spans="1:13" ht="16.5" customHeight="1">
      <c r="A2514" s="335"/>
      <c r="B2514" s="335"/>
      <c r="C2514" s="335"/>
      <c r="D2514" s="336"/>
      <c r="E2514" s="336"/>
      <c r="F2514" s="338"/>
      <c r="G2514" s="338"/>
      <c r="H2514" s="388"/>
      <c r="I2514" s="339"/>
      <c r="J2514" s="389"/>
      <c r="K2514" s="389"/>
      <c r="L2514" s="389"/>
      <c r="M2514" s="390"/>
    </row>
    <row r="2515" spans="1:13" ht="16.5" customHeight="1">
      <c r="A2515" s="335"/>
      <c r="B2515" s="335"/>
      <c r="C2515" s="335"/>
      <c r="D2515" s="336"/>
      <c r="E2515" s="336"/>
      <c r="F2515" s="353"/>
      <c r="G2515" s="353"/>
      <c r="H2515" s="402"/>
      <c r="I2515" s="353" t="s">
        <v>76</v>
      </c>
      <c r="J2515" s="403">
        <f>SUM(J2510:J2514)</f>
        <v>0</v>
      </c>
      <c r="K2515" s="403">
        <f>SUM(K2510:K2514)</f>
        <v>6288</v>
      </c>
      <c r="L2515" s="403">
        <f>SUM(L2510:L2514)</f>
        <v>6288</v>
      </c>
      <c r="M2515" s="165">
        <f>L2515/K2515*100</f>
        <v>100</v>
      </c>
    </row>
    <row r="2516" spans="1:13" ht="15.75" customHeight="1">
      <c r="A2516" s="335"/>
      <c r="B2516" s="335"/>
      <c r="C2516" s="335"/>
      <c r="D2516" s="336"/>
      <c r="E2516" s="336"/>
      <c r="F2516" s="338"/>
      <c r="G2516" s="338"/>
      <c r="H2516" s="388"/>
      <c r="I2516" s="364"/>
      <c r="J2516" s="389"/>
      <c r="K2516" s="389"/>
      <c r="L2516" s="389"/>
      <c r="M2516" s="390"/>
    </row>
    <row r="2517" spans="1:13" ht="15.75" customHeight="1">
      <c r="A2517" s="335">
        <v>258</v>
      </c>
      <c r="B2517" s="335"/>
      <c r="C2517" s="335">
        <v>2</v>
      </c>
      <c r="D2517" s="336"/>
      <c r="E2517" s="336"/>
      <c r="F2517" s="338" t="s">
        <v>1068</v>
      </c>
      <c r="G2517" s="338"/>
      <c r="H2517" s="388"/>
      <c r="I2517" s="339"/>
      <c r="J2517" s="389"/>
      <c r="K2517" s="389"/>
      <c r="L2517" s="389"/>
      <c r="M2517" s="390"/>
    </row>
    <row r="2518" spans="1:13" ht="15.75" customHeight="1">
      <c r="A2518" s="335"/>
      <c r="B2518" s="335"/>
      <c r="C2518" s="335"/>
      <c r="D2518" s="336">
        <v>1</v>
      </c>
      <c r="E2518" s="336"/>
      <c r="F2518" s="338"/>
      <c r="G2518" s="338"/>
      <c r="H2518" s="364" t="s">
        <v>755</v>
      </c>
      <c r="I2518" s="339"/>
      <c r="J2518" s="389"/>
      <c r="K2518" s="389"/>
      <c r="L2518" s="389"/>
      <c r="M2518" s="390"/>
    </row>
    <row r="2519" spans="1:13" ht="15.75" customHeight="1">
      <c r="A2519" s="335"/>
      <c r="B2519" s="335"/>
      <c r="C2519" s="335"/>
      <c r="D2519" s="336"/>
      <c r="E2519" s="336">
        <v>3</v>
      </c>
      <c r="F2519" s="338"/>
      <c r="G2519" s="338"/>
      <c r="H2519" s="388"/>
      <c r="I2519" s="364" t="s">
        <v>1451</v>
      </c>
      <c r="J2519" s="389"/>
      <c r="K2519" s="389">
        <v>563</v>
      </c>
      <c r="L2519" s="389">
        <v>563</v>
      </c>
      <c r="M2519" s="155">
        <f>L2519/K2519*100</f>
        <v>100</v>
      </c>
    </row>
    <row r="2520" spans="1:13" ht="15.75" customHeight="1">
      <c r="A2520" s="335"/>
      <c r="B2520" s="335"/>
      <c r="C2520" s="335"/>
      <c r="D2520" s="336"/>
      <c r="E2520" s="336"/>
      <c r="F2520" s="338"/>
      <c r="G2520" s="338"/>
      <c r="H2520" s="388"/>
      <c r="I2520" s="339"/>
      <c r="J2520" s="389"/>
      <c r="K2520" s="389"/>
      <c r="L2520" s="389"/>
      <c r="M2520" s="390"/>
    </row>
    <row r="2521" spans="1:13" ht="15.75" customHeight="1">
      <c r="A2521" s="335"/>
      <c r="B2521" s="335"/>
      <c r="C2521" s="335"/>
      <c r="D2521" s="336"/>
      <c r="E2521" s="336"/>
      <c r="F2521" s="353"/>
      <c r="G2521" s="353"/>
      <c r="H2521" s="402"/>
      <c r="I2521" s="353" t="s">
        <v>76</v>
      </c>
      <c r="J2521" s="403">
        <f>SUM(J2516:J2520)</f>
        <v>0</v>
      </c>
      <c r="K2521" s="403">
        <f>SUM(K2516:K2520)</f>
        <v>563</v>
      </c>
      <c r="L2521" s="403">
        <f>SUM(L2516:L2520)</f>
        <v>563</v>
      </c>
      <c r="M2521" s="165">
        <f>L2521/K2521*100</f>
        <v>100</v>
      </c>
    </row>
    <row r="2522" spans="1:13" ht="15.75" customHeight="1">
      <c r="A2522" s="335"/>
      <c r="B2522" s="335"/>
      <c r="C2522" s="335"/>
      <c r="D2522" s="336"/>
      <c r="E2522" s="336"/>
      <c r="F2522" s="338"/>
      <c r="G2522" s="338"/>
      <c r="H2522" s="385"/>
      <c r="I2522" s="338"/>
      <c r="J2522" s="386"/>
      <c r="K2522" s="386"/>
      <c r="L2522" s="386"/>
      <c r="M2522" s="387"/>
    </row>
    <row r="2523" spans="1:13" ht="15.75" customHeight="1">
      <c r="A2523" s="335">
        <v>259</v>
      </c>
      <c r="B2523" s="335"/>
      <c r="C2523" s="335">
        <v>2</v>
      </c>
      <c r="D2523" s="336"/>
      <c r="E2523" s="336"/>
      <c r="F2523" s="693" t="s">
        <v>1069</v>
      </c>
      <c r="G2523" s="689"/>
      <c r="H2523" s="689"/>
      <c r="I2523" s="690"/>
      <c r="J2523" s="389"/>
      <c r="K2523" s="389"/>
      <c r="L2523" s="389"/>
      <c r="M2523" s="390"/>
    </row>
    <row r="2524" spans="1:13" ht="15.75" customHeight="1">
      <c r="A2524" s="335"/>
      <c r="B2524" s="335"/>
      <c r="C2524" s="335"/>
      <c r="D2524" s="336">
        <v>2</v>
      </c>
      <c r="E2524" s="336"/>
      <c r="F2524" s="338"/>
      <c r="G2524" s="338"/>
      <c r="H2524" s="364" t="s">
        <v>757</v>
      </c>
      <c r="I2524" s="339"/>
      <c r="J2524" s="389"/>
      <c r="K2524" s="389"/>
      <c r="L2524" s="389"/>
      <c r="M2524" s="390"/>
    </row>
    <row r="2525" spans="1:13" ht="15.75" customHeight="1">
      <c r="A2525" s="335"/>
      <c r="B2525" s="335"/>
      <c r="C2525" s="335"/>
      <c r="D2525" s="336"/>
      <c r="E2525" s="336">
        <v>1</v>
      </c>
      <c r="F2525" s="338"/>
      <c r="G2525" s="338"/>
      <c r="H2525" s="388"/>
      <c r="I2525" s="364" t="s">
        <v>12</v>
      </c>
      <c r="J2525" s="389"/>
      <c r="K2525" s="389">
        <v>6878</v>
      </c>
      <c r="L2525" s="389">
        <v>6878</v>
      </c>
      <c r="M2525" s="155">
        <f>L2525/K2525*100</f>
        <v>100</v>
      </c>
    </row>
    <row r="2526" spans="1:13" ht="15.75" customHeight="1">
      <c r="A2526" s="335"/>
      <c r="B2526" s="335"/>
      <c r="C2526" s="335"/>
      <c r="D2526" s="336"/>
      <c r="E2526" s="336"/>
      <c r="F2526" s="338"/>
      <c r="G2526" s="338"/>
      <c r="H2526" s="388"/>
      <c r="I2526" s="339"/>
      <c r="J2526" s="389"/>
      <c r="K2526" s="389"/>
      <c r="L2526" s="389"/>
      <c r="M2526" s="390"/>
    </row>
    <row r="2527" spans="1:13" ht="15.75" customHeight="1">
      <c r="A2527" s="335"/>
      <c r="B2527" s="335"/>
      <c r="C2527" s="335"/>
      <c r="D2527" s="336"/>
      <c r="E2527" s="336"/>
      <c r="F2527" s="353"/>
      <c r="G2527" s="353"/>
      <c r="H2527" s="402"/>
      <c r="I2527" s="353" t="s">
        <v>76</v>
      </c>
      <c r="J2527" s="403">
        <f>SUM(J2522:J2526)</f>
        <v>0</v>
      </c>
      <c r="K2527" s="403">
        <f>SUM(K2522:K2526)</f>
        <v>6878</v>
      </c>
      <c r="L2527" s="403">
        <f>SUM(L2522:L2526)</f>
        <v>6878</v>
      </c>
      <c r="M2527" s="165">
        <f>L2527/K2527*100</f>
        <v>100</v>
      </c>
    </row>
    <row r="2528" spans="1:13" ht="15.75" customHeight="1">
      <c r="A2528" s="335"/>
      <c r="B2528" s="335"/>
      <c r="C2528" s="335"/>
      <c r="D2528" s="336"/>
      <c r="E2528" s="336"/>
      <c r="F2528" s="338"/>
      <c r="G2528" s="338"/>
      <c r="H2528" s="385"/>
      <c r="I2528" s="338"/>
      <c r="J2528" s="386"/>
      <c r="K2528" s="386"/>
      <c r="L2528" s="386"/>
      <c r="M2528" s="387"/>
    </row>
    <row r="2529" spans="1:13" ht="15.75" customHeight="1">
      <c r="A2529" s="335">
        <v>260</v>
      </c>
      <c r="B2529" s="335"/>
      <c r="C2529" s="335">
        <v>2</v>
      </c>
      <c r="D2529" s="336"/>
      <c r="E2529" s="336"/>
      <c r="F2529" s="693" t="s">
        <v>1070</v>
      </c>
      <c r="G2529" s="689"/>
      <c r="H2529" s="689"/>
      <c r="I2529" s="690"/>
      <c r="J2529" s="389"/>
      <c r="K2529" s="389"/>
      <c r="L2529" s="389"/>
      <c r="M2529" s="390"/>
    </row>
    <row r="2530" spans="1:13" ht="15.75" customHeight="1">
      <c r="A2530" s="335"/>
      <c r="B2530" s="335"/>
      <c r="C2530" s="335"/>
      <c r="D2530" s="336">
        <v>2</v>
      </c>
      <c r="E2530" s="336"/>
      <c r="F2530" s="338"/>
      <c r="G2530" s="338"/>
      <c r="H2530" s="364" t="s">
        <v>757</v>
      </c>
      <c r="I2530" s="339"/>
      <c r="J2530" s="389"/>
      <c r="K2530" s="389"/>
      <c r="L2530" s="389"/>
      <c r="M2530" s="390"/>
    </row>
    <row r="2531" spans="1:13" ht="15.75" customHeight="1">
      <c r="A2531" s="335"/>
      <c r="B2531" s="335"/>
      <c r="C2531" s="335"/>
      <c r="D2531" s="336"/>
      <c r="E2531" s="336">
        <v>1</v>
      </c>
      <c r="F2531" s="338"/>
      <c r="G2531" s="338"/>
      <c r="H2531" s="388"/>
      <c r="I2531" s="364" t="s">
        <v>12</v>
      </c>
      <c r="J2531" s="389"/>
      <c r="K2531" s="389">
        <v>8000</v>
      </c>
      <c r="L2531" s="389">
        <v>8000</v>
      </c>
      <c r="M2531" s="155">
        <f>L2531/K2531*100</f>
        <v>100</v>
      </c>
    </row>
    <row r="2532" spans="1:13" ht="15.75" customHeight="1">
      <c r="A2532" s="335"/>
      <c r="B2532" s="335"/>
      <c r="C2532" s="335"/>
      <c r="D2532" s="336"/>
      <c r="E2532" s="336"/>
      <c r="F2532" s="338"/>
      <c r="G2532" s="338"/>
      <c r="H2532" s="388"/>
      <c r="I2532" s="339"/>
      <c r="J2532" s="389"/>
      <c r="K2532" s="389"/>
      <c r="L2532" s="389"/>
      <c r="M2532" s="390"/>
    </row>
    <row r="2533" spans="1:13" ht="15.75" customHeight="1">
      <c r="A2533" s="335"/>
      <c r="B2533" s="335"/>
      <c r="C2533" s="335"/>
      <c r="D2533" s="336"/>
      <c r="E2533" s="336"/>
      <c r="F2533" s="353"/>
      <c r="G2533" s="353"/>
      <c r="H2533" s="402"/>
      <c r="I2533" s="353" t="s">
        <v>76</v>
      </c>
      <c r="J2533" s="403">
        <f>SUM(J2528:J2532)</f>
        <v>0</v>
      </c>
      <c r="K2533" s="403">
        <f>SUM(K2528:K2532)</f>
        <v>8000</v>
      </c>
      <c r="L2533" s="403">
        <f>SUM(L2528:L2532)</f>
        <v>8000</v>
      </c>
      <c r="M2533" s="165">
        <f>L2533/K2533*100</f>
        <v>100</v>
      </c>
    </row>
    <row r="2534" spans="1:13" ht="16.5" customHeight="1">
      <c r="A2534" s="335"/>
      <c r="B2534" s="335"/>
      <c r="C2534" s="335"/>
      <c r="D2534" s="336"/>
      <c r="E2534" s="336"/>
      <c r="F2534" s="338"/>
      <c r="G2534" s="338"/>
      <c r="H2534" s="385"/>
      <c r="I2534" s="338"/>
      <c r="J2534" s="386"/>
      <c r="K2534" s="386"/>
      <c r="L2534" s="386"/>
      <c r="M2534" s="387"/>
    </row>
    <row r="2535" spans="1:13" ht="15" customHeight="1">
      <c r="A2535" s="379"/>
      <c r="B2535" s="194"/>
      <c r="C2535" s="194"/>
      <c r="D2535" s="380"/>
      <c r="E2535" s="380"/>
      <c r="F2535" s="694" t="s">
        <v>1071</v>
      </c>
      <c r="G2535" s="694"/>
      <c r="H2535" s="694"/>
      <c r="I2535" s="695"/>
      <c r="J2535" s="398">
        <f>SUM(J2464:J2534)/2</f>
        <v>49000</v>
      </c>
      <c r="K2535" s="398">
        <f>SUM(K2464:K2534)/2</f>
        <v>90260</v>
      </c>
      <c r="L2535" s="398">
        <f>SUM(L2464:L2534)/2</f>
        <v>70632</v>
      </c>
      <c r="M2535" s="399">
        <f>L2535/K2535*100</f>
        <v>78.25393308220696</v>
      </c>
    </row>
    <row r="2536" spans="1:13" ht="16.5" customHeight="1">
      <c r="A2536" s="404"/>
      <c r="B2536" s="404"/>
      <c r="C2536" s="404"/>
      <c r="D2536" s="405"/>
      <c r="E2536" s="405"/>
      <c r="F2536" s="406"/>
      <c r="G2536" s="407"/>
      <c r="H2536" s="406"/>
      <c r="I2536" s="406"/>
      <c r="J2536" s="408"/>
      <c r="K2536" s="408"/>
      <c r="L2536" s="408"/>
      <c r="M2536" s="409"/>
    </row>
    <row r="2537" spans="1:13" ht="16.5" customHeight="1">
      <c r="A2537" s="335">
        <v>300</v>
      </c>
      <c r="B2537" s="335"/>
      <c r="C2537" s="335">
        <v>2</v>
      </c>
      <c r="D2537" s="336"/>
      <c r="E2537" s="336"/>
      <c r="F2537" s="693" t="s">
        <v>1072</v>
      </c>
      <c r="G2537" s="689"/>
      <c r="H2537" s="689"/>
      <c r="I2537" s="690"/>
      <c r="J2537" s="344"/>
      <c r="K2537" s="344"/>
      <c r="L2537" s="344"/>
      <c r="M2537" s="345"/>
    </row>
    <row r="2538" spans="1:13" ht="16.5" customHeight="1">
      <c r="A2538" s="335"/>
      <c r="B2538" s="335"/>
      <c r="C2538" s="335"/>
      <c r="D2538" s="336">
        <v>2</v>
      </c>
      <c r="E2538" s="336"/>
      <c r="F2538" s="342"/>
      <c r="G2538" s="338"/>
      <c r="H2538" s="364" t="s">
        <v>757</v>
      </c>
      <c r="I2538" s="342"/>
      <c r="J2538" s="344"/>
      <c r="K2538" s="344"/>
      <c r="L2538" s="344"/>
      <c r="M2538" s="345"/>
    </row>
    <row r="2539" spans="1:13" ht="16.5" customHeight="1">
      <c r="A2539" s="335"/>
      <c r="B2539" s="335"/>
      <c r="C2539" s="335"/>
      <c r="D2539" s="336"/>
      <c r="E2539" s="336">
        <v>3</v>
      </c>
      <c r="F2539" s="342"/>
      <c r="G2539" s="338"/>
      <c r="H2539" s="342"/>
      <c r="I2539" s="364" t="s">
        <v>759</v>
      </c>
      <c r="J2539" s="389">
        <v>6000</v>
      </c>
      <c r="K2539" s="389">
        <v>6000</v>
      </c>
      <c r="L2539" s="389">
        <v>6000</v>
      </c>
      <c r="M2539" s="155">
        <f>L2539/K2539*100</f>
        <v>100</v>
      </c>
    </row>
    <row r="2540" spans="1:13" ht="16.5" customHeight="1">
      <c r="A2540" s="335"/>
      <c r="B2540" s="335"/>
      <c r="C2540" s="335"/>
      <c r="D2540" s="336"/>
      <c r="E2540" s="336"/>
      <c r="F2540" s="342"/>
      <c r="G2540" s="338"/>
      <c r="H2540" s="342"/>
      <c r="I2540" s="342"/>
      <c r="J2540" s="344"/>
      <c r="K2540" s="344"/>
      <c r="L2540" s="389"/>
      <c r="M2540" s="390"/>
    </row>
    <row r="2541" spans="1:13" ht="16.5" customHeight="1">
      <c r="A2541" s="335"/>
      <c r="B2541" s="335"/>
      <c r="C2541" s="335"/>
      <c r="D2541" s="336"/>
      <c r="E2541" s="336"/>
      <c r="F2541" s="353"/>
      <c r="G2541" s="353"/>
      <c r="H2541" s="402"/>
      <c r="I2541" s="353" t="s">
        <v>76</v>
      </c>
      <c r="J2541" s="403">
        <f>SUM(J2536:J2540)</f>
        <v>6000</v>
      </c>
      <c r="K2541" s="403">
        <f>SUM(K2536:K2540)</f>
        <v>6000</v>
      </c>
      <c r="L2541" s="403">
        <f>SUM(L2536:L2540)</f>
        <v>6000</v>
      </c>
      <c r="M2541" s="165">
        <f>L2541/K2541*100</f>
        <v>100</v>
      </c>
    </row>
    <row r="2542" spans="1:13" ht="16.5" customHeight="1">
      <c r="A2542" s="335"/>
      <c r="B2542" s="335"/>
      <c r="C2542" s="335"/>
      <c r="D2542" s="336"/>
      <c r="E2542" s="336"/>
      <c r="F2542" s="338"/>
      <c r="G2542" s="338"/>
      <c r="H2542" s="385"/>
      <c r="I2542" s="338"/>
      <c r="J2542" s="386"/>
      <c r="K2542" s="386"/>
      <c r="L2542" s="386"/>
      <c r="M2542" s="345"/>
    </row>
    <row r="2543" spans="1:13" ht="16.5" customHeight="1">
      <c r="A2543" s="335">
        <v>301</v>
      </c>
      <c r="B2543" s="335"/>
      <c r="C2543" s="335">
        <v>2</v>
      </c>
      <c r="D2543" s="336"/>
      <c r="E2543" s="336"/>
      <c r="F2543" s="693" t="s">
        <v>1073</v>
      </c>
      <c r="G2543" s="689"/>
      <c r="H2543" s="689"/>
      <c r="I2543" s="690"/>
      <c r="J2543" s="344"/>
      <c r="K2543" s="344"/>
      <c r="L2543" s="344"/>
      <c r="M2543" s="345"/>
    </row>
    <row r="2544" spans="1:13" ht="16.5" customHeight="1">
      <c r="A2544" s="335"/>
      <c r="B2544" s="335"/>
      <c r="C2544" s="335"/>
      <c r="D2544" s="336">
        <v>2</v>
      </c>
      <c r="E2544" s="336"/>
      <c r="F2544" s="342"/>
      <c r="G2544" s="338"/>
      <c r="H2544" s="364" t="s">
        <v>757</v>
      </c>
      <c r="I2544" s="342"/>
      <c r="J2544" s="344"/>
      <c r="K2544" s="344"/>
      <c r="L2544" s="344"/>
      <c r="M2544" s="345"/>
    </row>
    <row r="2545" spans="1:13" ht="16.5" customHeight="1">
      <c r="A2545" s="335"/>
      <c r="B2545" s="335"/>
      <c r="C2545" s="335"/>
      <c r="D2545" s="336"/>
      <c r="E2545" s="336">
        <v>3</v>
      </c>
      <c r="F2545" s="342"/>
      <c r="G2545" s="338"/>
      <c r="H2545" s="342"/>
      <c r="I2545" s="364" t="s">
        <v>759</v>
      </c>
      <c r="J2545" s="389"/>
      <c r="K2545" s="389">
        <v>17000</v>
      </c>
      <c r="L2545" s="389">
        <v>17000</v>
      </c>
      <c r="M2545" s="155">
        <f>L2545/K2545*100</f>
        <v>100</v>
      </c>
    </row>
    <row r="2546" spans="1:13" ht="16.5" customHeight="1">
      <c r="A2546" s="335"/>
      <c r="B2546" s="335"/>
      <c r="C2546" s="335"/>
      <c r="D2546" s="336"/>
      <c r="E2546" s="336"/>
      <c r="F2546" s="342"/>
      <c r="G2546" s="338"/>
      <c r="H2546" s="342"/>
      <c r="I2546" s="342"/>
      <c r="J2546" s="344"/>
      <c r="K2546" s="344"/>
      <c r="L2546" s="389"/>
      <c r="M2546" s="390"/>
    </row>
    <row r="2547" spans="1:13" ht="16.5" customHeight="1">
      <c r="A2547" s="335"/>
      <c r="B2547" s="335"/>
      <c r="C2547" s="335"/>
      <c r="D2547" s="336"/>
      <c r="E2547" s="336"/>
      <c r="F2547" s="353"/>
      <c r="G2547" s="353"/>
      <c r="H2547" s="402"/>
      <c r="I2547" s="353" t="s">
        <v>76</v>
      </c>
      <c r="J2547" s="403">
        <f>SUM(J2542:J2546)</f>
        <v>0</v>
      </c>
      <c r="K2547" s="403">
        <f>SUM(K2542:K2546)</f>
        <v>17000</v>
      </c>
      <c r="L2547" s="403">
        <f>SUM(L2542:L2546)</f>
        <v>17000</v>
      </c>
      <c r="M2547" s="165">
        <f>L2547/K2547*100</f>
        <v>100</v>
      </c>
    </row>
    <row r="2548" spans="1:13" ht="16.5" customHeight="1">
      <c r="A2548" s="335"/>
      <c r="B2548" s="335"/>
      <c r="C2548" s="335"/>
      <c r="D2548" s="336"/>
      <c r="E2548" s="336"/>
      <c r="F2548" s="338"/>
      <c r="G2548" s="338"/>
      <c r="H2548" s="385"/>
      <c r="I2548" s="338"/>
      <c r="J2548" s="386"/>
      <c r="K2548" s="386"/>
      <c r="L2548" s="386"/>
      <c r="M2548" s="345"/>
    </row>
    <row r="2549" spans="1:13" ht="16.5" customHeight="1">
      <c r="A2549" s="335">
        <v>302</v>
      </c>
      <c r="B2549" s="335"/>
      <c r="C2549" s="335">
        <v>2</v>
      </c>
      <c r="D2549" s="336"/>
      <c r="E2549" s="336"/>
      <c r="F2549" s="693" t="s">
        <v>1074</v>
      </c>
      <c r="G2549" s="689"/>
      <c r="H2549" s="689"/>
      <c r="I2549" s="690"/>
      <c r="J2549" s="344"/>
      <c r="K2549" s="344"/>
      <c r="L2549" s="344"/>
      <c r="M2549" s="345"/>
    </row>
    <row r="2550" spans="1:13" ht="16.5" customHeight="1">
      <c r="A2550" s="335"/>
      <c r="B2550" s="335"/>
      <c r="C2550" s="335"/>
      <c r="D2550" s="336">
        <v>2</v>
      </c>
      <c r="E2550" s="336"/>
      <c r="F2550" s="342"/>
      <c r="G2550" s="338"/>
      <c r="H2550" s="364" t="s">
        <v>757</v>
      </c>
      <c r="I2550" s="342"/>
      <c r="J2550" s="344"/>
      <c r="K2550" s="344"/>
      <c r="L2550" s="344"/>
      <c r="M2550" s="345"/>
    </row>
    <row r="2551" spans="1:13" ht="16.5" customHeight="1">
      <c r="A2551" s="335"/>
      <c r="B2551" s="335"/>
      <c r="C2551" s="335"/>
      <c r="D2551" s="336"/>
      <c r="E2551" s="336">
        <v>3</v>
      </c>
      <c r="F2551" s="342"/>
      <c r="G2551" s="338"/>
      <c r="H2551" s="342"/>
      <c r="I2551" s="364" t="s">
        <v>759</v>
      </c>
      <c r="J2551" s="389"/>
      <c r="K2551" s="389">
        <v>1061</v>
      </c>
      <c r="L2551" s="389">
        <v>1061</v>
      </c>
      <c r="M2551" s="155">
        <f>L2551/K2551*100</f>
        <v>100</v>
      </c>
    </row>
    <row r="2552" spans="1:13" ht="16.5" customHeight="1">
      <c r="A2552" s="335"/>
      <c r="B2552" s="335"/>
      <c r="C2552" s="335"/>
      <c r="D2552" s="336"/>
      <c r="E2552" s="336"/>
      <c r="F2552" s="342"/>
      <c r="G2552" s="338"/>
      <c r="H2552" s="342"/>
      <c r="I2552" s="342"/>
      <c r="J2552" s="344"/>
      <c r="K2552" s="344"/>
      <c r="L2552" s="389"/>
      <c r="M2552" s="390"/>
    </row>
    <row r="2553" spans="1:13" ht="16.5" customHeight="1">
      <c r="A2553" s="335"/>
      <c r="B2553" s="335"/>
      <c r="C2553" s="335"/>
      <c r="D2553" s="336"/>
      <c r="E2553" s="336"/>
      <c r="F2553" s="353"/>
      <c r="G2553" s="353"/>
      <c r="H2553" s="402"/>
      <c r="I2553" s="353" t="s">
        <v>76</v>
      </c>
      <c r="J2553" s="403">
        <f>SUM(J2548:J2552)</f>
        <v>0</v>
      </c>
      <c r="K2553" s="403">
        <f>SUM(K2548:K2552)</f>
        <v>1061</v>
      </c>
      <c r="L2553" s="403">
        <f>SUM(L2548:L2552)</f>
        <v>1061</v>
      </c>
      <c r="M2553" s="165">
        <f>L2553/K2553*100</f>
        <v>100</v>
      </c>
    </row>
    <row r="2554" spans="1:13" ht="14.25" customHeight="1">
      <c r="A2554" s="335"/>
      <c r="B2554" s="335"/>
      <c r="C2554" s="335"/>
      <c r="D2554" s="336"/>
      <c r="E2554" s="336"/>
      <c r="F2554" s="338"/>
      <c r="G2554" s="338"/>
      <c r="H2554" s="385"/>
      <c r="I2554" s="338"/>
      <c r="J2554" s="386"/>
      <c r="K2554" s="386"/>
      <c r="L2554" s="386"/>
      <c r="M2554" s="345"/>
    </row>
    <row r="2555" spans="1:13" ht="14.25" customHeight="1">
      <c r="A2555" s="335">
        <v>303</v>
      </c>
      <c r="B2555" s="335"/>
      <c r="C2555" s="335">
        <v>2</v>
      </c>
      <c r="D2555" s="336"/>
      <c r="E2555" s="336"/>
      <c r="F2555" s="338" t="s">
        <v>1075</v>
      </c>
      <c r="G2555" s="338"/>
      <c r="H2555" s="385"/>
      <c r="I2555" s="338"/>
      <c r="J2555" s="386"/>
      <c r="K2555" s="386"/>
      <c r="L2555" s="386"/>
      <c r="M2555" s="345"/>
    </row>
    <row r="2556" spans="1:13" ht="14.25" customHeight="1">
      <c r="A2556" s="335"/>
      <c r="B2556" s="335"/>
      <c r="C2556" s="335"/>
      <c r="D2556" s="336">
        <v>1</v>
      </c>
      <c r="E2556" s="336"/>
      <c r="F2556" s="337"/>
      <c r="G2556" s="338"/>
      <c r="H2556" s="339" t="s">
        <v>755</v>
      </c>
      <c r="I2556" s="339"/>
      <c r="J2556" s="386"/>
      <c r="K2556" s="386"/>
      <c r="L2556" s="386"/>
      <c r="M2556" s="345"/>
    </row>
    <row r="2557" spans="1:13" ht="14.25" customHeight="1">
      <c r="A2557" s="335"/>
      <c r="B2557" s="335"/>
      <c r="C2557" s="335"/>
      <c r="D2557" s="336"/>
      <c r="E2557" s="336">
        <v>5</v>
      </c>
      <c r="F2557" s="337"/>
      <c r="G2557" s="338"/>
      <c r="H2557" s="339"/>
      <c r="I2557" s="339" t="s">
        <v>1452</v>
      </c>
      <c r="J2557" s="386"/>
      <c r="K2557" s="389">
        <v>109991</v>
      </c>
      <c r="L2557" s="389">
        <v>109991</v>
      </c>
      <c r="M2557" s="155">
        <f>L2557/K2557*100</f>
        <v>100</v>
      </c>
    </row>
    <row r="2558" spans="1:13" ht="14.25" customHeight="1">
      <c r="A2558" s="335"/>
      <c r="B2558" s="335"/>
      <c r="C2558" s="335"/>
      <c r="D2558" s="336"/>
      <c r="E2558" s="336"/>
      <c r="F2558" s="338"/>
      <c r="G2558" s="338"/>
      <c r="H2558" s="385"/>
      <c r="I2558" s="338"/>
      <c r="J2558" s="386"/>
      <c r="K2558" s="386"/>
      <c r="L2558" s="386"/>
      <c r="M2558" s="345"/>
    </row>
    <row r="2559" spans="1:13" ht="14.25" customHeight="1">
      <c r="A2559" s="335"/>
      <c r="B2559" s="335"/>
      <c r="C2559" s="335"/>
      <c r="D2559" s="336"/>
      <c r="E2559" s="336"/>
      <c r="F2559" s="353"/>
      <c r="G2559" s="353"/>
      <c r="H2559" s="402"/>
      <c r="I2559" s="353" t="s">
        <v>76</v>
      </c>
      <c r="J2559" s="403">
        <f>SUM(J2554:J2558)</f>
        <v>0</v>
      </c>
      <c r="K2559" s="403">
        <f>SUM(K2554:K2558)</f>
        <v>109991</v>
      </c>
      <c r="L2559" s="403">
        <f>SUM(L2554:L2558)</f>
        <v>109991</v>
      </c>
      <c r="M2559" s="165">
        <f>L2559/K2559*100</f>
        <v>100</v>
      </c>
    </row>
    <row r="2560" spans="1:13" ht="14.25" customHeight="1">
      <c r="A2560" s="335"/>
      <c r="B2560" s="335"/>
      <c r="C2560" s="335"/>
      <c r="D2560" s="336"/>
      <c r="E2560" s="336"/>
      <c r="F2560" s="338"/>
      <c r="G2560" s="338"/>
      <c r="H2560" s="385"/>
      <c r="I2560" s="338"/>
      <c r="J2560" s="386"/>
      <c r="K2560" s="386"/>
      <c r="L2560" s="386"/>
      <c r="M2560" s="345"/>
    </row>
    <row r="2561" spans="1:13" ht="14.25" customHeight="1">
      <c r="A2561" s="335">
        <v>304</v>
      </c>
      <c r="B2561" s="335"/>
      <c r="C2561" s="335">
        <v>2</v>
      </c>
      <c r="D2561" s="336"/>
      <c r="E2561" s="336"/>
      <c r="F2561" s="338" t="s">
        <v>1076</v>
      </c>
      <c r="G2561" s="338"/>
      <c r="H2561" s="385"/>
      <c r="I2561" s="338"/>
      <c r="J2561" s="386"/>
      <c r="K2561" s="386"/>
      <c r="L2561" s="386"/>
      <c r="M2561" s="345"/>
    </row>
    <row r="2562" spans="1:13" ht="14.25" customHeight="1">
      <c r="A2562" s="335"/>
      <c r="B2562" s="335"/>
      <c r="C2562" s="335"/>
      <c r="D2562" s="336">
        <v>2</v>
      </c>
      <c r="E2562" s="336"/>
      <c r="F2562" s="342"/>
      <c r="G2562" s="338"/>
      <c r="H2562" s="364" t="s">
        <v>757</v>
      </c>
      <c r="I2562" s="342"/>
      <c r="J2562" s="386"/>
      <c r="K2562" s="386"/>
      <c r="L2562" s="386"/>
      <c r="M2562" s="345"/>
    </row>
    <row r="2563" spans="1:13" ht="14.25" customHeight="1">
      <c r="A2563" s="335"/>
      <c r="B2563" s="335"/>
      <c r="C2563" s="335"/>
      <c r="D2563" s="336"/>
      <c r="E2563" s="336">
        <v>3</v>
      </c>
      <c r="F2563" s="342"/>
      <c r="G2563" s="338"/>
      <c r="H2563" s="342"/>
      <c r="I2563" s="364" t="s">
        <v>759</v>
      </c>
      <c r="J2563" s="386"/>
      <c r="K2563" s="389">
        <v>5893</v>
      </c>
      <c r="L2563" s="389">
        <v>5893</v>
      </c>
      <c r="M2563" s="155">
        <f>L2563/K2563*100</f>
        <v>100</v>
      </c>
    </row>
    <row r="2564" spans="1:13" ht="14.25" customHeight="1">
      <c r="A2564" s="335"/>
      <c r="B2564" s="335"/>
      <c r="C2564" s="335"/>
      <c r="D2564" s="336"/>
      <c r="E2564" s="336"/>
      <c r="F2564" s="338"/>
      <c r="G2564" s="338"/>
      <c r="H2564" s="385"/>
      <c r="I2564" s="338"/>
      <c r="J2564" s="386"/>
      <c r="K2564" s="386"/>
      <c r="L2564" s="386"/>
      <c r="M2564" s="345"/>
    </row>
    <row r="2565" spans="1:13" ht="14.25" customHeight="1">
      <c r="A2565" s="335"/>
      <c r="B2565" s="335"/>
      <c r="C2565" s="335"/>
      <c r="D2565" s="336"/>
      <c r="E2565" s="336"/>
      <c r="F2565" s="353"/>
      <c r="G2565" s="353"/>
      <c r="H2565" s="402"/>
      <c r="I2565" s="353" t="s">
        <v>76</v>
      </c>
      <c r="J2565" s="403">
        <f>SUM(J2560:J2564)</f>
        <v>0</v>
      </c>
      <c r="K2565" s="403">
        <f>SUM(K2560:K2564)</f>
        <v>5893</v>
      </c>
      <c r="L2565" s="403">
        <f>SUM(L2560:L2564)</f>
        <v>5893</v>
      </c>
      <c r="M2565" s="165">
        <f>L2565/K2565*100</f>
        <v>100</v>
      </c>
    </row>
    <row r="2566" spans="1:13" ht="14.25" customHeight="1">
      <c r="A2566" s="335"/>
      <c r="B2566" s="335"/>
      <c r="C2566" s="335"/>
      <c r="D2566" s="336"/>
      <c r="E2566" s="336"/>
      <c r="F2566" s="338"/>
      <c r="G2566" s="338"/>
      <c r="H2566" s="385"/>
      <c r="I2566" s="338"/>
      <c r="J2566" s="386"/>
      <c r="K2566" s="386"/>
      <c r="L2566" s="386"/>
      <c r="M2566" s="387"/>
    </row>
    <row r="2567" spans="1:13" ht="16.5" customHeight="1">
      <c r="A2567" s="379"/>
      <c r="B2567" s="194"/>
      <c r="C2567" s="194"/>
      <c r="D2567" s="380"/>
      <c r="E2567" s="380"/>
      <c r="F2567" s="694" t="s">
        <v>1077</v>
      </c>
      <c r="G2567" s="694"/>
      <c r="H2567" s="694"/>
      <c r="I2567" s="695"/>
      <c r="J2567" s="398">
        <f>SUM(J2537:J2566)/2</f>
        <v>6000</v>
      </c>
      <c r="K2567" s="398">
        <f>SUM(K2537:K2566)/2</f>
        <v>139945</v>
      </c>
      <c r="L2567" s="398">
        <f>SUM(L2537:L2566)/2</f>
        <v>139945</v>
      </c>
      <c r="M2567" s="399">
        <f>L2567/K2567*100</f>
        <v>100</v>
      </c>
    </row>
    <row r="2568" spans="1:13" ht="15.75" thickBot="1">
      <c r="A2568" s="410"/>
      <c r="B2568" s="410"/>
      <c r="C2568" s="410"/>
      <c r="D2568" s="411"/>
      <c r="E2568" s="411"/>
      <c r="F2568" s="412"/>
      <c r="G2568" s="413"/>
      <c r="H2568" s="412"/>
      <c r="I2568" s="412"/>
      <c r="J2568" s="415"/>
      <c r="K2568" s="415"/>
      <c r="L2568" s="415"/>
      <c r="M2568" s="416"/>
    </row>
    <row r="2569" spans="1:13" ht="17.25" customHeight="1" thickBot="1">
      <c r="A2569" s="417"/>
      <c r="B2569" s="418"/>
      <c r="C2569" s="418"/>
      <c r="D2569" s="419"/>
      <c r="E2569" s="419"/>
      <c r="F2569" s="420"/>
      <c r="G2569" s="421"/>
      <c r="H2569" s="422"/>
      <c r="I2569" s="423" t="s">
        <v>179</v>
      </c>
      <c r="J2569" s="424">
        <f>SUM(J2567,J2535,J2462,J1980,J1871)</f>
        <v>2409902</v>
      </c>
      <c r="K2569" s="424">
        <f>SUM(K2567,K2535,K2462,K1980,K1871)</f>
        <v>4230575</v>
      </c>
      <c r="L2569" s="424">
        <f>SUM(L2567,L2535,L2462,L1980,L1871)</f>
        <v>3772135</v>
      </c>
      <c r="M2569" s="425">
        <f>L2569/K2569*100</f>
        <v>89.16364796747487</v>
      </c>
    </row>
    <row r="2570" spans="1:13" ht="26.25" customHeight="1">
      <c r="A2570" s="325"/>
      <c r="B2570" s="325"/>
      <c r="C2570" s="325"/>
      <c r="D2570" s="326"/>
      <c r="E2570" s="326"/>
      <c r="F2570" s="333"/>
      <c r="G2570" s="333"/>
      <c r="H2570" s="334"/>
      <c r="I2570" s="426"/>
      <c r="J2570" s="376">
        <f>2409902-J2569</f>
        <v>0</v>
      </c>
      <c r="K2570" s="376"/>
      <c r="L2570" s="376"/>
      <c r="M2570" s="377"/>
    </row>
    <row r="2571" spans="1:13" ht="18.75">
      <c r="A2571" s="325"/>
      <c r="B2571" s="325"/>
      <c r="C2571" s="325"/>
      <c r="D2571" s="326"/>
      <c r="E2571" s="326"/>
      <c r="F2571" s="427" t="s">
        <v>180</v>
      </c>
      <c r="G2571" s="328"/>
      <c r="H2571" s="329"/>
      <c r="I2571" s="328"/>
      <c r="J2571" s="376"/>
      <c r="K2571" s="376"/>
      <c r="L2571" s="376"/>
      <c r="M2571" s="377"/>
    </row>
    <row r="2572" spans="1:13" ht="13.5" customHeight="1">
      <c r="A2572" s="325"/>
      <c r="B2572" s="325"/>
      <c r="C2572" s="325"/>
      <c r="D2572" s="326"/>
      <c r="E2572" s="326"/>
      <c r="F2572" s="427"/>
      <c r="G2572" s="328"/>
      <c r="H2572" s="329"/>
      <c r="I2572" s="328"/>
      <c r="J2572" s="376"/>
      <c r="K2572" s="376"/>
      <c r="L2572" s="376"/>
      <c r="M2572" s="377"/>
    </row>
    <row r="2573" spans="1:13" ht="13.5" customHeight="1">
      <c r="A2573" s="335">
        <v>1</v>
      </c>
      <c r="B2573" s="335"/>
      <c r="C2573" s="335">
        <v>2</v>
      </c>
      <c r="D2573" s="336"/>
      <c r="E2573" s="336"/>
      <c r="F2573" s="338" t="s">
        <v>181</v>
      </c>
      <c r="G2573" s="338"/>
      <c r="H2573" s="339"/>
      <c r="I2573" s="342"/>
      <c r="J2573" s="340"/>
      <c r="K2573" s="340"/>
      <c r="L2573" s="340"/>
      <c r="M2573" s="341"/>
    </row>
    <row r="2574" spans="1:13" ht="13.5" customHeight="1">
      <c r="A2574" s="335"/>
      <c r="B2574" s="335"/>
      <c r="C2574" s="335"/>
      <c r="D2574" s="336">
        <v>1</v>
      </c>
      <c r="E2574" s="336"/>
      <c r="F2574" s="338"/>
      <c r="G2574" s="338"/>
      <c r="H2574" s="339" t="s">
        <v>755</v>
      </c>
      <c r="I2574" s="342"/>
      <c r="J2574" s="340"/>
      <c r="K2574" s="340"/>
      <c r="L2574" s="340"/>
      <c r="M2574" s="341"/>
    </row>
    <row r="2575" spans="1:13" ht="13.5" customHeight="1">
      <c r="A2575" s="335"/>
      <c r="B2575" s="335"/>
      <c r="C2575" s="335"/>
      <c r="D2575" s="336"/>
      <c r="E2575" s="336">
        <v>1</v>
      </c>
      <c r="F2575" s="338"/>
      <c r="G2575" s="338"/>
      <c r="H2575" s="339"/>
      <c r="I2575" s="385" t="s">
        <v>1449</v>
      </c>
      <c r="J2575" s="340">
        <v>2889</v>
      </c>
      <c r="K2575" s="340">
        <v>3953</v>
      </c>
      <c r="L2575" s="340">
        <v>3624</v>
      </c>
      <c r="M2575" s="155">
        <f aca="true" t="shared" si="17" ref="M2575:M2580">L2575/K2575*100</f>
        <v>91.6772071844169</v>
      </c>
    </row>
    <row r="2576" spans="1:13" ht="13.5" customHeight="1">
      <c r="A2576" s="335"/>
      <c r="B2576" s="335"/>
      <c r="C2576" s="335"/>
      <c r="D2576" s="336"/>
      <c r="E2576" s="336">
        <v>2</v>
      </c>
      <c r="F2576" s="338"/>
      <c r="G2576" s="338"/>
      <c r="H2576" s="339"/>
      <c r="I2576" s="385" t="s">
        <v>1450</v>
      </c>
      <c r="J2576" s="340">
        <v>801</v>
      </c>
      <c r="K2576" s="340">
        <v>1355</v>
      </c>
      <c r="L2576" s="340">
        <v>1247</v>
      </c>
      <c r="M2576" s="155">
        <f t="shared" si="17"/>
        <v>92.02952029520294</v>
      </c>
    </row>
    <row r="2577" spans="1:13" ht="13.5" customHeight="1">
      <c r="A2577" s="335"/>
      <c r="B2577" s="335"/>
      <c r="C2577" s="335"/>
      <c r="D2577" s="336"/>
      <c r="E2577" s="336">
        <v>3</v>
      </c>
      <c r="F2577" s="338"/>
      <c r="G2577" s="338"/>
      <c r="H2577" s="339"/>
      <c r="I2577" s="385" t="s">
        <v>1451</v>
      </c>
      <c r="J2577" s="340">
        <v>500</v>
      </c>
      <c r="K2577" s="340">
        <v>885</v>
      </c>
      <c r="L2577" s="340">
        <v>844</v>
      </c>
      <c r="M2577" s="155">
        <f t="shared" si="17"/>
        <v>95.36723163841808</v>
      </c>
    </row>
    <row r="2578" spans="1:13" ht="13.5" customHeight="1">
      <c r="A2578" s="335"/>
      <c r="B2578" s="335"/>
      <c r="C2578" s="335"/>
      <c r="D2578" s="336"/>
      <c r="E2578" s="336">
        <v>5</v>
      </c>
      <c r="F2578" s="338"/>
      <c r="G2578" s="338"/>
      <c r="H2578" s="339"/>
      <c r="I2578" s="385" t="s">
        <v>1452</v>
      </c>
      <c r="J2578" s="340"/>
      <c r="K2578" s="340">
        <v>55</v>
      </c>
      <c r="L2578" s="340">
        <v>55</v>
      </c>
      <c r="M2578" s="155">
        <f t="shared" si="17"/>
        <v>100</v>
      </c>
    </row>
    <row r="2579" spans="1:13" ht="13.5" customHeight="1">
      <c r="A2579" s="335"/>
      <c r="B2579" s="335"/>
      <c r="C2579" s="335"/>
      <c r="D2579" s="336">
        <v>2</v>
      </c>
      <c r="E2579" s="336"/>
      <c r="F2579" s="338"/>
      <c r="G2579" s="338"/>
      <c r="H2579" s="364" t="s">
        <v>757</v>
      </c>
      <c r="I2579" s="339"/>
      <c r="J2579" s="340"/>
      <c r="K2579" s="340"/>
      <c r="L2579" s="340"/>
      <c r="M2579" s="155"/>
    </row>
    <row r="2580" spans="1:13" ht="13.5" customHeight="1">
      <c r="A2580" s="335"/>
      <c r="B2580" s="335"/>
      <c r="C2580" s="335"/>
      <c r="D2580" s="336"/>
      <c r="E2580" s="336">
        <v>1</v>
      </c>
      <c r="F2580" s="338"/>
      <c r="G2580" s="338"/>
      <c r="H2580" s="388"/>
      <c r="I2580" s="364" t="s">
        <v>12</v>
      </c>
      <c r="J2580" s="340"/>
      <c r="K2580" s="340">
        <v>79</v>
      </c>
      <c r="L2580" s="340">
        <v>71</v>
      </c>
      <c r="M2580" s="155">
        <f t="shared" si="17"/>
        <v>89.87341772151899</v>
      </c>
    </row>
    <row r="2581" spans="1:13" ht="13.5" customHeight="1">
      <c r="A2581" s="335"/>
      <c r="B2581" s="335"/>
      <c r="C2581" s="335"/>
      <c r="D2581" s="336"/>
      <c r="E2581" s="336"/>
      <c r="F2581" s="338"/>
      <c r="G2581" s="338"/>
      <c r="H2581" s="339"/>
      <c r="I2581" s="342"/>
      <c r="J2581" s="344"/>
      <c r="K2581" s="344"/>
      <c r="L2581" s="344"/>
      <c r="M2581" s="390"/>
    </row>
    <row r="2582" spans="1:13" ht="13.5" customHeight="1">
      <c r="A2582" s="335"/>
      <c r="B2582" s="335"/>
      <c r="C2582" s="335"/>
      <c r="D2582" s="336"/>
      <c r="E2582" s="336"/>
      <c r="F2582" s="353"/>
      <c r="G2582" s="353"/>
      <c r="H2582" s="402"/>
      <c r="I2582" s="353" t="s">
        <v>76</v>
      </c>
      <c r="J2582" s="403">
        <f>SUM(J2575:J2581)</f>
        <v>4190</v>
      </c>
      <c r="K2582" s="403">
        <f>SUM(K2575:K2581)</f>
        <v>6327</v>
      </c>
      <c r="L2582" s="403">
        <f>SUM(L2575:L2581)</f>
        <v>5841</v>
      </c>
      <c r="M2582" s="165">
        <f>L2582/K2582*100</f>
        <v>92.31863442389758</v>
      </c>
    </row>
    <row r="2583" spans="1:13" ht="13.5" customHeight="1">
      <c r="A2583" s="335"/>
      <c r="B2583" s="335"/>
      <c r="C2583" s="335"/>
      <c r="D2583" s="336"/>
      <c r="E2583" s="336"/>
      <c r="F2583" s="338"/>
      <c r="G2583" s="338"/>
      <c r="H2583" s="339"/>
      <c r="I2583" s="342"/>
      <c r="J2583" s="344"/>
      <c r="K2583" s="344"/>
      <c r="L2583" s="344"/>
      <c r="M2583" s="345"/>
    </row>
    <row r="2584" spans="1:13" ht="13.5" customHeight="1">
      <c r="A2584" s="335">
        <v>2</v>
      </c>
      <c r="B2584" s="335"/>
      <c r="C2584" s="335">
        <v>2</v>
      </c>
      <c r="D2584" s="336"/>
      <c r="E2584" s="336"/>
      <c r="F2584" s="338" t="s">
        <v>182</v>
      </c>
      <c r="G2584" s="338"/>
      <c r="H2584" s="339"/>
      <c r="I2584" s="342"/>
      <c r="J2584" s="340"/>
      <c r="K2584" s="340"/>
      <c r="L2584" s="340"/>
      <c r="M2584" s="341"/>
    </row>
    <row r="2585" spans="1:13" ht="13.5" customHeight="1">
      <c r="A2585" s="335"/>
      <c r="B2585" s="335"/>
      <c r="C2585" s="335"/>
      <c r="D2585" s="336">
        <v>1</v>
      </c>
      <c r="E2585" s="336"/>
      <c r="F2585" s="338"/>
      <c r="G2585" s="338"/>
      <c r="H2585" s="339" t="s">
        <v>755</v>
      </c>
      <c r="I2585" s="342"/>
      <c r="J2585" s="340"/>
      <c r="K2585" s="340"/>
      <c r="L2585" s="340"/>
      <c r="M2585" s="341"/>
    </row>
    <row r="2586" spans="1:13" ht="13.5" customHeight="1">
      <c r="A2586" s="335"/>
      <c r="B2586" s="335"/>
      <c r="C2586" s="335"/>
      <c r="D2586" s="336"/>
      <c r="E2586" s="336">
        <v>1</v>
      </c>
      <c r="F2586" s="338"/>
      <c r="G2586" s="338"/>
      <c r="H2586" s="339"/>
      <c r="I2586" s="385" t="s">
        <v>1449</v>
      </c>
      <c r="J2586" s="340">
        <v>1440</v>
      </c>
      <c r="K2586" s="340">
        <v>1600</v>
      </c>
      <c r="L2586" s="340">
        <v>1316</v>
      </c>
      <c r="M2586" s="155">
        <f>L2586/K2586*100</f>
        <v>82.25</v>
      </c>
    </row>
    <row r="2587" spans="1:13" ht="13.5" customHeight="1">
      <c r="A2587" s="335"/>
      <c r="B2587" s="335"/>
      <c r="C2587" s="335"/>
      <c r="D2587" s="336"/>
      <c r="E2587" s="336">
        <v>2</v>
      </c>
      <c r="F2587" s="338"/>
      <c r="G2587" s="338"/>
      <c r="H2587" s="339"/>
      <c r="I2587" s="385" t="s">
        <v>1450</v>
      </c>
      <c r="J2587" s="340">
        <v>625</v>
      </c>
      <c r="K2587" s="340">
        <v>561</v>
      </c>
      <c r="L2587" s="340">
        <v>484</v>
      </c>
      <c r="M2587" s="155">
        <f>L2587/K2587*100</f>
        <v>86.27450980392157</v>
      </c>
    </row>
    <row r="2588" spans="1:13" ht="13.5" customHeight="1">
      <c r="A2588" s="335"/>
      <c r="B2588" s="335"/>
      <c r="C2588" s="335"/>
      <c r="D2588" s="336"/>
      <c r="E2588" s="336">
        <v>3</v>
      </c>
      <c r="F2588" s="338"/>
      <c r="G2588" s="338"/>
      <c r="H2588" s="339"/>
      <c r="I2588" s="385" t="s">
        <v>1451</v>
      </c>
      <c r="J2588" s="340">
        <v>150</v>
      </c>
      <c r="K2588" s="340">
        <v>1471</v>
      </c>
      <c r="L2588" s="340">
        <v>1367</v>
      </c>
      <c r="M2588" s="155">
        <f>L2588/K2588*100</f>
        <v>92.9299796057104</v>
      </c>
    </row>
    <row r="2589" spans="1:13" ht="13.5" customHeight="1">
      <c r="A2589" s="335"/>
      <c r="B2589" s="335"/>
      <c r="C2589" s="335"/>
      <c r="D2589" s="336"/>
      <c r="E2589" s="336">
        <v>5</v>
      </c>
      <c r="F2589" s="338"/>
      <c r="G2589" s="338"/>
      <c r="H2589" s="339"/>
      <c r="I2589" s="385" t="s">
        <v>1452</v>
      </c>
      <c r="J2589" s="340">
        <v>10</v>
      </c>
      <c r="K2589" s="340">
        <v>100</v>
      </c>
      <c r="L2589" s="340">
        <v>100</v>
      </c>
      <c r="M2589" s="155">
        <f>L2589/K2589*100</f>
        <v>100</v>
      </c>
    </row>
    <row r="2590" spans="1:13" ht="13.5" customHeight="1">
      <c r="A2590" s="335"/>
      <c r="B2590" s="335"/>
      <c r="C2590" s="335"/>
      <c r="D2590" s="336"/>
      <c r="E2590" s="336"/>
      <c r="F2590" s="338"/>
      <c r="G2590" s="338"/>
      <c r="H2590" s="339"/>
      <c r="I2590" s="342"/>
      <c r="J2590" s="344"/>
      <c r="K2590" s="344"/>
      <c r="L2590" s="344"/>
      <c r="M2590" s="390"/>
    </row>
    <row r="2591" spans="1:13" ht="13.5" customHeight="1">
      <c r="A2591" s="335"/>
      <c r="B2591" s="335"/>
      <c r="C2591" s="335"/>
      <c r="D2591" s="336"/>
      <c r="E2591" s="336"/>
      <c r="F2591" s="353"/>
      <c r="G2591" s="353"/>
      <c r="H2591" s="402"/>
      <c r="I2591" s="353" t="s">
        <v>76</v>
      </c>
      <c r="J2591" s="403">
        <f>SUM(J2586:J2590)</f>
        <v>2225</v>
      </c>
      <c r="K2591" s="403">
        <f>SUM(K2586:K2590)</f>
        <v>3732</v>
      </c>
      <c r="L2591" s="403">
        <f>SUM(L2586:L2590)</f>
        <v>3267</v>
      </c>
      <c r="M2591" s="165">
        <f>L2591/K2591*100</f>
        <v>87.54019292604501</v>
      </c>
    </row>
    <row r="2592" spans="1:13" ht="13.5" customHeight="1">
      <c r="A2592" s="335"/>
      <c r="B2592" s="335"/>
      <c r="C2592" s="335"/>
      <c r="D2592" s="336"/>
      <c r="E2592" s="336"/>
      <c r="F2592" s="338"/>
      <c r="G2592" s="338"/>
      <c r="H2592" s="339"/>
      <c r="I2592" s="342"/>
      <c r="J2592" s="340"/>
      <c r="K2592" s="340"/>
      <c r="L2592" s="340"/>
      <c r="M2592" s="341"/>
    </row>
    <row r="2593" spans="1:13" ht="13.5" customHeight="1">
      <c r="A2593" s="335">
        <v>3</v>
      </c>
      <c r="B2593" s="335"/>
      <c r="C2593" s="335">
        <v>2</v>
      </c>
      <c r="D2593" s="336"/>
      <c r="E2593" s="336"/>
      <c r="F2593" s="338" t="s">
        <v>183</v>
      </c>
      <c r="G2593" s="338"/>
      <c r="H2593" s="339"/>
      <c r="I2593" s="342"/>
      <c r="J2593" s="340"/>
      <c r="K2593" s="340"/>
      <c r="L2593" s="340"/>
      <c r="M2593" s="341"/>
    </row>
    <row r="2594" spans="1:13" ht="13.5" customHeight="1">
      <c r="A2594" s="335"/>
      <c r="B2594" s="335"/>
      <c r="C2594" s="335"/>
      <c r="D2594" s="336">
        <v>1</v>
      </c>
      <c r="E2594" s="336"/>
      <c r="F2594" s="338"/>
      <c r="G2594" s="338"/>
      <c r="H2594" s="339" t="s">
        <v>755</v>
      </c>
      <c r="I2594" s="342"/>
      <c r="J2594" s="340"/>
      <c r="K2594" s="340"/>
      <c r="L2594" s="340"/>
      <c r="M2594" s="341"/>
    </row>
    <row r="2595" spans="1:13" ht="13.5" customHeight="1">
      <c r="A2595" s="335"/>
      <c r="B2595" s="335"/>
      <c r="C2595" s="335"/>
      <c r="D2595" s="336"/>
      <c r="E2595" s="336">
        <v>1</v>
      </c>
      <c r="F2595" s="338"/>
      <c r="G2595" s="338"/>
      <c r="H2595" s="339"/>
      <c r="I2595" s="385" t="s">
        <v>1449</v>
      </c>
      <c r="J2595" s="340">
        <v>1584</v>
      </c>
      <c r="K2595" s="340">
        <v>1926</v>
      </c>
      <c r="L2595" s="340">
        <v>1751</v>
      </c>
      <c r="M2595" s="155">
        <f>L2595/K2595*100</f>
        <v>90.91381100726895</v>
      </c>
    </row>
    <row r="2596" spans="1:13" ht="13.5" customHeight="1">
      <c r="A2596" s="335"/>
      <c r="B2596" s="335"/>
      <c r="C2596" s="335"/>
      <c r="D2596" s="336"/>
      <c r="E2596" s="336">
        <v>2</v>
      </c>
      <c r="F2596" s="338"/>
      <c r="G2596" s="338"/>
      <c r="H2596" s="339"/>
      <c r="I2596" s="385" t="s">
        <v>1450</v>
      </c>
      <c r="J2596" s="340">
        <v>496</v>
      </c>
      <c r="K2596" s="340">
        <v>674</v>
      </c>
      <c r="L2596" s="340">
        <v>592</v>
      </c>
      <c r="M2596" s="155">
        <f>L2596/K2596*100</f>
        <v>87.83382789317507</v>
      </c>
    </row>
    <row r="2597" spans="1:13" ht="13.5" customHeight="1">
      <c r="A2597" s="335"/>
      <c r="B2597" s="335"/>
      <c r="C2597" s="335"/>
      <c r="D2597" s="336"/>
      <c r="E2597" s="336">
        <v>3</v>
      </c>
      <c r="F2597" s="338"/>
      <c r="G2597" s="338"/>
      <c r="H2597" s="339"/>
      <c r="I2597" s="385" t="s">
        <v>1451</v>
      </c>
      <c r="J2597" s="340">
        <v>145</v>
      </c>
      <c r="K2597" s="340">
        <v>1290</v>
      </c>
      <c r="L2597" s="340">
        <v>662</v>
      </c>
      <c r="M2597" s="155">
        <f>L2597/K2597*100</f>
        <v>51.31782945736434</v>
      </c>
    </row>
    <row r="2598" spans="1:13" ht="13.5" customHeight="1">
      <c r="A2598" s="335"/>
      <c r="B2598" s="335"/>
      <c r="C2598" s="335"/>
      <c r="D2598" s="336"/>
      <c r="E2598" s="336">
        <v>5</v>
      </c>
      <c r="F2598" s="338"/>
      <c r="G2598" s="338"/>
      <c r="H2598" s="339"/>
      <c r="I2598" s="385" t="s">
        <v>1452</v>
      </c>
      <c r="J2598" s="340"/>
      <c r="K2598" s="340">
        <v>240</v>
      </c>
      <c r="L2598" s="340">
        <v>127</v>
      </c>
      <c r="M2598" s="155">
        <f>L2598/K2598*100</f>
        <v>52.916666666666664</v>
      </c>
    </row>
    <row r="2599" spans="1:13" ht="13.5" customHeight="1">
      <c r="A2599" s="335"/>
      <c r="B2599" s="335"/>
      <c r="C2599" s="335"/>
      <c r="D2599" s="336"/>
      <c r="E2599" s="336"/>
      <c r="F2599" s="338"/>
      <c r="G2599" s="338"/>
      <c r="H2599" s="339"/>
      <c r="I2599" s="342"/>
      <c r="J2599" s="344"/>
      <c r="K2599" s="344"/>
      <c r="L2599" s="344"/>
      <c r="M2599" s="390"/>
    </row>
    <row r="2600" spans="1:13" ht="13.5" customHeight="1">
      <c r="A2600" s="335"/>
      <c r="B2600" s="335"/>
      <c r="C2600" s="335"/>
      <c r="D2600" s="336"/>
      <c r="E2600" s="336"/>
      <c r="F2600" s="353"/>
      <c r="G2600" s="353"/>
      <c r="H2600" s="402"/>
      <c r="I2600" s="353" t="s">
        <v>76</v>
      </c>
      <c r="J2600" s="403">
        <f>SUM(J2595:J2599)</f>
        <v>2225</v>
      </c>
      <c r="K2600" s="403">
        <f>SUM(K2595:K2599)</f>
        <v>4130</v>
      </c>
      <c r="L2600" s="403">
        <f>SUM(L2595:L2599)</f>
        <v>3132</v>
      </c>
      <c r="M2600" s="165">
        <f>L2600/K2600*100</f>
        <v>75.83535108958837</v>
      </c>
    </row>
    <row r="2601" spans="1:13" ht="13.5" customHeight="1" thickBot="1">
      <c r="A2601" s="335"/>
      <c r="B2601" s="335"/>
      <c r="C2601" s="335"/>
      <c r="D2601" s="336"/>
      <c r="E2601" s="336"/>
      <c r="F2601" s="337"/>
      <c r="G2601" s="338"/>
      <c r="H2601" s="339"/>
      <c r="I2601" s="339"/>
      <c r="J2601" s="340"/>
      <c r="K2601" s="340"/>
      <c r="L2601" s="340"/>
      <c r="M2601" s="341"/>
    </row>
    <row r="2602" spans="1:13" ht="15.75" thickBot="1">
      <c r="A2602" s="428"/>
      <c r="B2602" s="414"/>
      <c r="C2602" s="414"/>
      <c r="D2602" s="429"/>
      <c r="E2602" s="429"/>
      <c r="F2602" s="420"/>
      <c r="G2602" s="420"/>
      <c r="H2602" s="430"/>
      <c r="I2602" s="423" t="s">
        <v>184</v>
      </c>
      <c r="J2602" s="424">
        <f>SUM(J2575:J2600)/2</f>
        <v>8640</v>
      </c>
      <c r="K2602" s="424">
        <f>SUM(K2575:K2600)/2</f>
        <v>14189</v>
      </c>
      <c r="L2602" s="424">
        <f>SUM(L2575:L2600)/2</f>
        <v>12240</v>
      </c>
      <c r="M2602" s="425">
        <f>L2602/K2602*100</f>
        <v>86.26400732962153</v>
      </c>
    </row>
    <row r="2603" spans="1:13" ht="27.75" customHeight="1">
      <c r="A2603" s="325"/>
      <c r="B2603" s="325"/>
      <c r="C2603" s="325"/>
      <c r="D2603" s="326"/>
      <c r="E2603" s="326"/>
      <c r="F2603" s="332"/>
      <c r="G2603" s="333"/>
      <c r="H2603" s="334"/>
      <c r="I2603" s="334"/>
      <c r="J2603" s="330"/>
      <c r="K2603" s="330"/>
      <c r="L2603" s="330"/>
      <c r="M2603" s="331"/>
    </row>
    <row r="2604" spans="1:13" ht="18.75">
      <c r="A2604" s="325"/>
      <c r="B2604" s="325"/>
      <c r="C2604" s="325"/>
      <c r="D2604" s="326"/>
      <c r="E2604" s="326"/>
      <c r="F2604" s="327" t="s">
        <v>1078</v>
      </c>
      <c r="G2604" s="328"/>
      <c r="H2604" s="329"/>
      <c r="I2604" s="329"/>
      <c r="J2604" s="330"/>
      <c r="K2604" s="330"/>
      <c r="L2604" s="330"/>
      <c r="M2604" s="331"/>
    </row>
    <row r="2605" spans="1:13" ht="15.75" customHeight="1">
      <c r="A2605" s="325"/>
      <c r="B2605" s="325"/>
      <c r="C2605" s="325"/>
      <c r="D2605" s="326"/>
      <c r="E2605" s="326"/>
      <c r="F2605" s="332"/>
      <c r="G2605" s="333"/>
      <c r="H2605" s="334"/>
      <c r="I2605" s="334"/>
      <c r="J2605" s="330"/>
      <c r="K2605" s="330"/>
      <c r="L2605" s="330"/>
      <c r="M2605" s="331"/>
    </row>
    <row r="2606" spans="1:13" ht="14.25" customHeight="1">
      <c r="A2606" s="335">
        <v>1</v>
      </c>
      <c r="B2606" s="335"/>
      <c r="C2606" s="335"/>
      <c r="D2606" s="336"/>
      <c r="E2606" s="336"/>
      <c r="F2606" s="337" t="s">
        <v>1079</v>
      </c>
      <c r="G2606" s="338"/>
      <c r="H2606" s="339"/>
      <c r="I2606" s="339"/>
      <c r="J2606" s="340"/>
      <c r="K2606" s="340"/>
      <c r="L2606" s="340"/>
      <c r="M2606" s="341"/>
    </row>
    <row r="2607" spans="1:13" ht="13.5" customHeight="1">
      <c r="A2607" s="335"/>
      <c r="B2607" s="335">
        <v>1</v>
      </c>
      <c r="C2607" s="335">
        <v>2</v>
      </c>
      <c r="D2607" s="336"/>
      <c r="E2607" s="336"/>
      <c r="F2607" s="337"/>
      <c r="G2607" s="338" t="s">
        <v>1080</v>
      </c>
      <c r="H2607" s="339"/>
      <c r="I2607" s="339"/>
      <c r="J2607" s="340"/>
      <c r="K2607" s="340"/>
      <c r="L2607" s="340"/>
      <c r="M2607" s="341"/>
    </row>
    <row r="2608" spans="1:13" ht="13.5" customHeight="1">
      <c r="A2608" s="335"/>
      <c r="B2608" s="335"/>
      <c r="C2608" s="335"/>
      <c r="D2608" s="336">
        <v>1</v>
      </c>
      <c r="E2608" s="336"/>
      <c r="F2608" s="337"/>
      <c r="G2608" s="338"/>
      <c r="H2608" s="339" t="s">
        <v>755</v>
      </c>
      <c r="I2608" s="339"/>
      <c r="J2608" s="340"/>
      <c r="K2608" s="340"/>
      <c r="L2608" s="340"/>
      <c r="M2608" s="341"/>
    </row>
    <row r="2609" spans="1:13" ht="13.5" customHeight="1">
      <c r="A2609" s="335"/>
      <c r="B2609" s="335"/>
      <c r="C2609" s="335"/>
      <c r="D2609" s="336"/>
      <c r="E2609" s="336">
        <v>5</v>
      </c>
      <c r="F2609" s="337"/>
      <c r="G2609" s="431"/>
      <c r="H2609" s="339"/>
      <c r="I2609" s="339" t="s">
        <v>1452</v>
      </c>
      <c r="J2609" s="340">
        <v>33834</v>
      </c>
      <c r="K2609" s="340">
        <v>33834</v>
      </c>
      <c r="L2609" s="340">
        <v>33834</v>
      </c>
      <c r="M2609" s="155">
        <f>L2609/K2609*100</f>
        <v>100</v>
      </c>
    </row>
    <row r="2610" spans="1:13" ht="13.5" customHeight="1">
      <c r="A2610" s="335"/>
      <c r="B2610" s="335"/>
      <c r="C2610" s="335"/>
      <c r="D2610" s="336"/>
      <c r="E2610" s="336"/>
      <c r="F2610" s="337"/>
      <c r="G2610" s="338"/>
      <c r="H2610" s="339"/>
      <c r="I2610" s="339"/>
      <c r="J2610" s="340"/>
      <c r="K2610" s="340"/>
      <c r="L2610" s="340"/>
      <c r="M2610" s="293"/>
    </row>
    <row r="2611" spans="1:13" ht="13.5" customHeight="1">
      <c r="A2611" s="335"/>
      <c r="B2611" s="335"/>
      <c r="C2611" s="335"/>
      <c r="D2611" s="336"/>
      <c r="E2611" s="336"/>
      <c r="F2611" s="348"/>
      <c r="G2611" s="349"/>
      <c r="H2611" s="350"/>
      <c r="I2611" s="349" t="s">
        <v>79</v>
      </c>
      <c r="J2611" s="343">
        <f>SUM(J2609:J2610)</f>
        <v>33834</v>
      </c>
      <c r="K2611" s="343">
        <f>SUM(K2609:K2610)</f>
        <v>33834</v>
      </c>
      <c r="L2611" s="343">
        <f>SUM(L2609:L2610)</f>
        <v>33834</v>
      </c>
      <c r="M2611" s="394">
        <f>L2611/K2611*100</f>
        <v>100</v>
      </c>
    </row>
    <row r="2612" spans="1:13" ht="13.5" customHeight="1">
      <c r="A2612" s="335"/>
      <c r="B2612" s="335"/>
      <c r="C2612" s="335"/>
      <c r="D2612" s="336"/>
      <c r="E2612" s="336"/>
      <c r="F2612" s="337"/>
      <c r="G2612" s="338"/>
      <c r="H2612" s="339"/>
      <c r="I2612" s="338"/>
      <c r="J2612" s="344"/>
      <c r="K2612" s="344"/>
      <c r="L2612" s="344"/>
      <c r="M2612" s="345"/>
    </row>
    <row r="2613" spans="1:13" ht="13.5" customHeight="1">
      <c r="A2613" s="335"/>
      <c r="B2613" s="335">
        <v>2</v>
      </c>
      <c r="C2613" s="335">
        <v>2</v>
      </c>
      <c r="D2613" s="336"/>
      <c r="E2613" s="336"/>
      <c r="F2613" s="337"/>
      <c r="G2613" s="338" t="s">
        <v>1081</v>
      </c>
      <c r="H2613" s="339"/>
      <c r="I2613" s="339"/>
      <c r="J2613" s="340"/>
      <c r="K2613" s="340"/>
      <c r="L2613" s="340"/>
      <c r="M2613" s="341"/>
    </row>
    <row r="2614" spans="1:13" ht="13.5" customHeight="1">
      <c r="A2614" s="335"/>
      <c r="B2614" s="335"/>
      <c r="C2614" s="335"/>
      <c r="D2614" s="336">
        <v>1</v>
      </c>
      <c r="E2614" s="336"/>
      <c r="F2614" s="337"/>
      <c r="G2614" s="338"/>
      <c r="H2614" s="339" t="s">
        <v>755</v>
      </c>
      <c r="I2614" s="339"/>
      <c r="J2614" s="340"/>
      <c r="K2614" s="340"/>
      <c r="L2614" s="340"/>
      <c r="M2614" s="341"/>
    </row>
    <row r="2615" spans="1:13" ht="13.5" customHeight="1">
      <c r="A2615" s="335"/>
      <c r="B2615" s="335"/>
      <c r="C2615" s="335"/>
      <c r="D2615" s="336"/>
      <c r="E2615" s="336">
        <v>5</v>
      </c>
      <c r="F2615" s="337"/>
      <c r="G2615" s="338"/>
      <c r="H2615" s="339"/>
      <c r="I2615" s="339" t="s">
        <v>1452</v>
      </c>
      <c r="J2615" s="340">
        <v>56790</v>
      </c>
      <c r="K2615" s="340">
        <v>56790</v>
      </c>
      <c r="L2615" s="340">
        <v>56790</v>
      </c>
      <c r="M2615" s="155">
        <f>L2615/K2615*100</f>
        <v>100</v>
      </c>
    </row>
    <row r="2616" spans="1:13" ht="13.5" customHeight="1">
      <c r="A2616" s="335"/>
      <c r="B2616" s="335"/>
      <c r="C2616" s="335"/>
      <c r="D2616" s="336"/>
      <c r="E2616" s="336"/>
      <c r="F2616" s="337"/>
      <c r="G2616" s="338"/>
      <c r="H2616" s="339"/>
      <c r="I2616" s="339"/>
      <c r="J2616" s="340"/>
      <c r="K2616" s="340"/>
      <c r="L2616" s="340"/>
      <c r="M2616" s="293"/>
    </row>
    <row r="2617" spans="1:13" ht="13.5" customHeight="1">
      <c r="A2617" s="335"/>
      <c r="B2617" s="335"/>
      <c r="C2617" s="335"/>
      <c r="D2617" s="336"/>
      <c r="E2617" s="336"/>
      <c r="F2617" s="348"/>
      <c r="G2617" s="349"/>
      <c r="H2617" s="350"/>
      <c r="I2617" s="349" t="s">
        <v>79</v>
      </c>
      <c r="J2617" s="343">
        <f>SUM(J2612:J2616)</f>
        <v>56790</v>
      </c>
      <c r="K2617" s="343">
        <f>SUM(K2612:K2616)</f>
        <v>56790</v>
      </c>
      <c r="L2617" s="343">
        <f>SUM(L2612:L2616)</f>
        <v>56790</v>
      </c>
      <c r="M2617" s="394">
        <f>L2617/K2617*100</f>
        <v>100</v>
      </c>
    </row>
    <row r="2618" spans="1:13" ht="13.5" customHeight="1">
      <c r="A2618" s="335"/>
      <c r="B2618" s="335"/>
      <c r="C2618" s="335"/>
      <c r="D2618" s="336"/>
      <c r="E2618" s="336"/>
      <c r="F2618" s="338"/>
      <c r="G2618" s="338"/>
      <c r="H2618" s="339"/>
      <c r="I2618" s="338"/>
      <c r="J2618" s="344"/>
      <c r="K2618" s="344"/>
      <c r="L2618" s="344"/>
      <c r="M2618" s="345"/>
    </row>
    <row r="2619" spans="1:13" ht="13.5" customHeight="1">
      <c r="A2619" s="335"/>
      <c r="B2619" s="335">
        <v>3</v>
      </c>
      <c r="C2619" s="335">
        <v>2</v>
      </c>
      <c r="D2619" s="336"/>
      <c r="E2619" s="336"/>
      <c r="F2619" s="338"/>
      <c r="G2619" s="338" t="s">
        <v>1082</v>
      </c>
      <c r="H2619" s="339"/>
      <c r="I2619" s="338"/>
      <c r="J2619" s="344"/>
      <c r="K2619" s="344"/>
      <c r="L2619" s="344"/>
      <c r="M2619" s="345"/>
    </row>
    <row r="2620" spans="1:13" ht="13.5" customHeight="1">
      <c r="A2620" s="335"/>
      <c r="B2620" s="335"/>
      <c r="C2620" s="335"/>
      <c r="D2620" s="336">
        <v>1</v>
      </c>
      <c r="E2620" s="336"/>
      <c r="F2620" s="338"/>
      <c r="G2620" s="338"/>
      <c r="H2620" s="339" t="s">
        <v>755</v>
      </c>
      <c r="I2620" s="338"/>
      <c r="J2620" s="344"/>
      <c r="K2620" s="344"/>
      <c r="L2620" s="344"/>
      <c r="M2620" s="345"/>
    </row>
    <row r="2621" spans="1:13" ht="13.5" customHeight="1">
      <c r="A2621" s="335"/>
      <c r="B2621" s="335"/>
      <c r="C2621" s="335"/>
      <c r="D2621" s="336"/>
      <c r="E2621" s="336">
        <v>5</v>
      </c>
      <c r="F2621" s="338"/>
      <c r="G2621" s="338"/>
      <c r="H2621" s="339"/>
      <c r="I2621" s="339" t="s">
        <v>1452</v>
      </c>
      <c r="J2621" s="340">
        <v>10643</v>
      </c>
      <c r="K2621" s="340">
        <v>10643</v>
      </c>
      <c r="L2621" s="340">
        <v>10643</v>
      </c>
      <c r="M2621" s="155">
        <f>L2621/K2621*100</f>
        <v>100</v>
      </c>
    </row>
    <row r="2622" spans="1:13" ht="13.5" customHeight="1">
      <c r="A2622" s="335"/>
      <c r="B2622" s="335"/>
      <c r="C2622" s="335"/>
      <c r="D2622" s="336"/>
      <c r="E2622" s="336"/>
      <c r="F2622" s="338"/>
      <c r="G2622" s="338"/>
      <c r="H2622" s="339"/>
      <c r="I2622" s="339"/>
      <c r="J2622" s="344"/>
      <c r="K2622" s="344"/>
      <c r="L2622" s="340"/>
      <c r="M2622" s="293"/>
    </row>
    <row r="2623" spans="1:13" ht="13.5" customHeight="1">
      <c r="A2623" s="335"/>
      <c r="B2623" s="335"/>
      <c r="C2623" s="335"/>
      <c r="D2623" s="336"/>
      <c r="E2623" s="336"/>
      <c r="F2623" s="348"/>
      <c r="G2623" s="349"/>
      <c r="H2623" s="350"/>
      <c r="I2623" s="349" t="s">
        <v>79</v>
      </c>
      <c r="J2623" s="343">
        <f>SUM(J2618:J2622)</f>
        <v>10643</v>
      </c>
      <c r="K2623" s="343">
        <f>SUM(K2618:K2622)</f>
        <v>10643</v>
      </c>
      <c r="L2623" s="343">
        <f>SUM(L2618:L2622)</f>
        <v>10643</v>
      </c>
      <c r="M2623" s="394">
        <f>L2623/K2623*100</f>
        <v>100</v>
      </c>
    </row>
    <row r="2624" spans="1:13" ht="15.75" customHeight="1">
      <c r="A2624" s="335"/>
      <c r="B2624" s="335"/>
      <c r="C2624" s="335"/>
      <c r="D2624" s="336"/>
      <c r="E2624" s="336"/>
      <c r="F2624" s="338"/>
      <c r="G2624" s="338"/>
      <c r="H2624" s="339"/>
      <c r="I2624" s="338"/>
      <c r="J2624" s="344"/>
      <c r="K2624" s="344"/>
      <c r="L2624" s="344"/>
      <c r="M2624" s="345"/>
    </row>
    <row r="2625" spans="1:13" ht="15.75" customHeight="1">
      <c r="A2625" s="335"/>
      <c r="B2625" s="335">
        <v>4</v>
      </c>
      <c r="C2625" s="335">
        <v>1</v>
      </c>
      <c r="D2625" s="336"/>
      <c r="E2625" s="336"/>
      <c r="F2625" s="431"/>
      <c r="G2625" s="338" t="s">
        <v>1083</v>
      </c>
      <c r="H2625" s="339"/>
      <c r="I2625" s="339"/>
      <c r="J2625" s="340"/>
      <c r="K2625" s="340"/>
      <c r="L2625" s="340"/>
      <c r="M2625" s="341"/>
    </row>
    <row r="2626" spans="1:13" ht="15" customHeight="1">
      <c r="A2626" s="335"/>
      <c r="B2626" s="335"/>
      <c r="C2626" s="335"/>
      <c r="D2626" s="336"/>
      <c r="E2626" s="336"/>
      <c r="F2626" s="431"/>
      <c r="G2626" s="338" t="s">
        <v>1084</v>
      </c>
      <c r="H2626" s="339"/>
      <c r="I2626" s="339"/>
      <c r="J2626" s="340"/>
      <c r="K2626" s="340"/>
      <c r="L2626" s="340"/>
      <c r="M2626" s="341"/>
    </row>
    <row r="2627" spans="1:13" ht="15" customHeight="1">
      <c r="A2627" s="335"/>
      <c r="B2627" s="335"/>
      <c r="C2627" s="335"/>
      <c r="D2627" s="336"/>
      <c r="E2627" s="336"/>
      <c r="F2627" s="431"/>
      <c r="G2627" s="338" t="s">
        <v>1085</v>
      </c>
      <c r="H2627" s="339"/>
      <c r="I2627" s="339"/>
      <c r="J2627" s="340"/>
      <c r="K2627" s="340"/>
      <c r="L2627" s="340"/>
      <c r="M2627" s="341"/>
    </row>
    <row r="2628" spans="1:13" ht="15" customHeight="1">
      <c r="A2628" s="335"/>
      <c r="B2628" s="335"/>
      <c r="C2628" s="335"/>
      <c r="D2628" s="336">
        <v>1</v>
      </c>
      <c r="E2628" s="336"/>
      <c r="F2628" s="337"/>
      <c r="G2628" s="338"/>
      <c r="H2628" s="339" t="s">
        <v>755</v>
      </c>
      <c r="I2628" s="339"/>
      <c r="J2628" s="340"/>
      <c r="K2628" s="340"/>
      <c r="L2628" s="340"/>
      <c r="M2628" s="341"/>
    </row>
    <row r="2629" spans="1:13" ht="15" customHeight="1">
      <c r="A2629" s="335"/>
      <c r="B2629" s="335"/>
      <c r="C2629" s="335"/>
      <c r="D2629" s="336"/>
      <c r="E2629" s="336">
        <v>5</v>
      </c>
      <c r="F2629" s="337"/>
      <c r="G2629" s="338"/>
      <c r="H2629" s="339"/>
      <c r="I2629" s="339" t="s">
        <v>1452</v>
      </c>
      <c r="J2629" s="340">
        <v>1300</v>
      </c>
      <c r="K2629" s="340">
        <v>1300</v>
      </c>
      <c r="L2629" s="340">
        <v>1300</v>
      </c>
      <c r="M2629" s="155">
        <f>L2629/K2629*100</f>
        <v>100</v>
      </c>
    </row>
    <row r="2630" spans="1:13" ht="15" customHeight="1">
      <c r="A2630" s="335"/>
      <c r="B2630" s="335"/>
      <c r="C2630" s="335"/>
      <c r="D2630" s="336"/>
      <c r="E2630" s="336"/>
      <c r="F2630" s="337"/>
      <c r="G2630" s="338"/>
      <c r="H2630" s="339"/>
      <c r="I2630" s="339"/>
      <c r="J2630" s="340"/>
      <c r="K2630" s="340"/>
      <c r="L2630" s="340"/>
      <c r="M2630" s="293"/>
    </row>
    <row r="2631" spans="1:13" ht="15" customHeight="1">
      <c r="A2631" s="335"/>
      <c r="B2631" s="335"/>
      <c r="C2631" s="335"/>
      <c r="D2631" s="336"/>
      <c r="E2631" s="336"/>
      <c r="F2631" s="348"/>
      <c r="G2631" s="349"/>
      <c r="H2631" s="350"/>
      <c r="I2631" s="349" t="s">
        <v>79</v>
      </c>
      <c r="J2631" s="343">
        <f>SUM(J2625:J2630)</f>
        <v>1300</v>
      </c>
      <c r="K2631" s="343">
        <f>SUM(K2625:K2630)</f>
        <v>1300</v>
      </c>
      <c r="L2631" s="343">
        <f>SUM(L2625:L2630)</f>
        <v>1300</v>
      </c>
      <c r="M2631" s="394">
        <f>L2631/K2631*100</f>
        <v>100</v>
      </c>
    </row>
    <row r="2632" spans="1:13" ht="15" customHeight="1">
      <c r="A2632" s="335"/>
      <c r="B2632" s="335"/>
      <c r="C2632" s="335"/>
      <c r="D2632" s="336"/>
      <c r="E2632" s="336"/>
      <c r="F2632" s="337"/>
      <c r="G2632" s="338"/>
      <c r="H2632" s="339"/>
      <c r="I2632" s="338"/>
      <c r="J2632" s="344"/>
      <c r="K2632" s="344"/>
      <c r="L2632" s="344"/>
      <c r="M2632" s="345"/>
    </row>
    <row r="2633" spans="1:13" ht="15" customHeight="1">
      <c r="A2633" s="335"/>
      <c r="B2633" s="335"/>
      <c r="C2633" s="335"/>
      <c r="D2633" s="336"/>
      <c r="E2633" s="336"/>
      <c r="F2633" s="366"/>
      <c r="G2633" s="366"/>
      <c r="H2633" s="367"/>
      <c r="I2633" s="366" t="s">
        <v>76</v>
      </c>
      <c r="J2633" s="369">
        <f>SUM(J2607:J2631)/2</f>
        <v>102567</v>
      </c>
      <c r="K2633" s="369">
        <f>SUM(K2607:K2631)/2</f>
        <v>102567</v>
      </c>
      <c r="L2633" s="369">
        <f>SUM(L2607:L2631)/2</f>
        <v>102567</v>
      </c>
      <c r="M2633" s="165">
        <f>L2633/K2633*100</f>
        <v>100</v>
      </c>
    </row>
    <row r="2634" spans="1:13" ht="15" customHeight="1">
      <c r="A2634" s="335"/>
      <c r="B2634" s="335"/>
      <c r="C2634" s="335"/>
      <c r="D2634" s="336"/>
      <c r="E2634" s="336"/>
      <c r="F2634" s="337"/>
      <c r="G2634" s="338"/>
      <c r="H2634" s="339"/>
      <c r="I2634" s="338"/>
      <c r="J2634" s="344"/>
      <c r="K2634" s="344"/>
      <c r="L2634" s="344"/>
      <c r="M2634" s="345"/>
    </row>
    <row r="2635" spans="1:13" ht="15" customHeight="1">
      <c r="A2635" s="335">
        <v>2</v>
      </c>
      <c r="B2635" s="335"/>
      <c r="C2635" s="335">
        <v>2</v>
      </c>
      <c r="D2635" s="336"/>
      <c r="E2635" s="336"/>
      <c r="F2635" s="337" t="s">
        <v>1086</v>
      </c>
      <c r="G2635" s="338"/>
      <c r="H2635" s="339"/>
      <c r="I2635" s="339"/>
      <c r="J2635" s="340"/>
      <c r="K2635" s="340"/>
      <c r="L2635" s="340"/>
      <c r="M2635" s="341"/>
    </row>
    <row r="2636" spans="1:13" ht="15" customHeight="1">
      <c r="A2636" s="335"/>
      <c r="B2636" s="335"/>
      <c r="C2636" s="335"/>
      <c r="D2636" s="336">
        <v>1</v>
      </c>
      <c r="E2636" s="336"/>
      <c r="F2636" s="337"/>
      <c r="G2636" s="338"/>
      <c r="H2636" s="339" t="s">
        <v>755</v>
      </c>
      <c r="I2636" s="339"/>
      <c r="J2636" s="340"/>
      <c r="K2636" s="340"/>
      <c r="L2636" s="340"/>
      <c r="M2636" s="341"/>
    </row>
    <row r="2637" spans="1:13" ht="15" customHeight="1">
      <c r="A2637" s="335"/>
      <c r="B2637" s="335"/>
      <c r="C2637" s="335"/>
      <c r="D2637" s="336"/>
      <c r="E2637" s="336">
        <v>5</v>
      </c>
      <c r="F2637" s="337"/>
      <c r="G2637" s="338"/>
      <c r="H2637" s="339"/>
      <c r="I2637" s="339" t="s">
        <v>1452</v>
      </c>
      <c r="J2637" s="340">
        <v>2000</v>
      </c>
      <c r="K2637" s="340">
        <v>2000</v>
      </c>
      <c r="L2637" s="340">
        <v>2000</v>
      </c>
      <c r="M2637" s="155">
        <f>L2637/K2637*100</f>
        <v>100</v>
      </c>
    </row>
    <row r="2638" spans="1:13" ht="8.25" customHeight="1">
      <c r="A2638" s="335"/>
      <c r="B2638" s="335"/>
      <c r="C2638" s="335"/>
      <c r="D2638" s="336"/>
      <c r="E2638" s="336"/>
      <c r="F2638" s="337"/>
      <c r="G2638" s="338"/>
      <c r="H2638" s="339"/>
      <c r="I2638" s="339"/>
      <c r="J2638" s="340"/>
      <c r="K2638" s="340"/>
      <c r="L2638" s="340"/>
      <c r="M2638" s="341"/>
    </row>
    <row r="2639" spans="1:13" ht="15" customHeight="1">
      <c r="A2639" s="335"/>
      <c r="B2639" s="335"/>
      <c r="C2639" s="335"/>
      <c r="D2639" s="336"/>
      <c r="E2639" s="336"/>
      <c r="F2639" s="366"/>
      <c r="G2639" s="366"/>
      <c r="H2639" s="367"/>
      <c r="I2639" s="366" t="s">
        <v>76</v>
      </c>
      <c r="J2639" s="369">
        <f>SUM(J2637:J2638)</f>
        <v>2000</v>
      </c>
      <c r="K2639" s="369">
        <f>SUM(K2637:K2638)</f>
        <v>2000</v>
      </c>
      <c r="L2639" s="369">
        <f>SUM(L2637:L2638)</f>
        <v>2000</v>
      </c>
      <c r="M2639" s="165">
        <f>L2639/K2639*100</f>
        <v>100</v>
      </c>
    </row>
    <row r="2640" spans="1:13" ht="15" customHeight="1">
      <c r="A2640" s="335"/>
      <c r="B2640" s="335"/>
      <c r="C2640" s="335"/>
      <c r="D2640" s="336"/>
      <c r="E2640" s="336"/>
      <c r="F2640" s="337"/>
      <c r="G2640" s="338"/>
      <c r="H2640" s="339"/>
      <c r="I2640" s="339"/>
      <c r="J2640" s="340"/>
      <c r="K2640" s="340"/>
      <c r="L2640" s="340"/>
      <c r="M2640" s="341"/>
    </row>
    <row r="2641" spans="1:13" ht="15.75" customHeight="1">
      <c r="A2641" s="335">
        <v>3</v>
      </c>
      <c r="B2641" s="335"/>
      <c r="C2641" s="335">
        <v>2</v>
      </c>
      <c r="D2641" s="336"/>
      <c r="E2641" s="336"/>
      <c r="F2641" s="337" t="s">
        <v>1087</v>
      </c>
      <c r="G2641" s="338"/>
      <c r="H2641" s="339"/>
      <c r="I2641" s="339"/>
      <c r="J2641" s="340"/>
      <c r="K2641" s="340"/>
      <c r="L2641" s="340"/>
      <c r="M2641" s="341"/>
    </row>
    <row r="2642" spans="1:13" ht="15.75" customHeight="1">
      <c r="A2642" s="335"/>
      <c r="B2642" s="335"/>
      <c r="C2642" s="335"/>
      <c r="D2642" s="336">
        <v>1</v>
      </c>
      <c r="E2642" s="336"/>
      <c r="F2642" s="337"/>
      <c r="G2642" s="338"/>
      <c r="H2642" s="339" t="s">
        <v>755</v>
      </c>
      <c r="I2642" s="339"/>
      <c r="J2642" s="340"/>
      <c r="K2642" s="340"/>
      <c r="L2642" s="340"/>
      <c r="M2642" s="341"/>
    </row>
    <row r="2643" spans="1:13" ht="15.75" customHeight="1">
      <c r="A2643" s="335"/>
      <c r="B2643" s="335"/>
      <c r="C2643" s="335"/>
      <c r="D2643" s="336"/>
      <c r="E2643" s="336">
        <v>5</v>
      </c>
      <c r="F2643" s="337"/>
      <c r="G2643" s="338"/>
      <c r="H2643" s="339"/>
      <c r="I2643" s="339" t="s">
        <v>1452</v>
      </c>
      <c r="J2643" s="340">
        <v>9250</v>
      </c>
      <c r="K2643" s="340">
        <v>8810</v>
      </c>
      <c r="L2643" s="340">
        <v>8570</v>
      </c>
      <c r="M2643" s="155">
        <f>L2643/K2643*100</f>
        <v>97.27582292849036</v>
      </c>
    </row>
    <row r="2644" spans="1:13" ht="6.75" customHeight="1">
      <c r="A2644" s="335"/>
      <c r="B2644" s="335"/>
      <c r="C2644" s="335"/>
      <c r="D2644" s="336"/>
      <c r="E2644" s="336"/>
      <c r="F2644" s="337"/>
      <c r="G2644" s="338"/>
      <c r="H2644" s="339"/>
      <c r="I2644" s="339"/>
      <c r="J2644" s="340"/>
      <c r="K2644" s="340"/>
      <c r="L2644" s="340"/>
      <c r="M2644" s="341"/>
    </row>
    <row r="2645" spans="1:13" ht="15.75" customHeight="1">
      <c r="A2645" s="335"/>
      <c r="B2645" s="335"/>
      <c r="C2645" s="335"/>
      <c r="D2645" s="336"/>
      <c r="E2645" s="336"/>
      <c r="F2645" s="366"/>
      <c r="G2645" s="366"/>
      <c r="H2645" s="367"/>
      <c r="I2645" s="366" t="s">
        <v>76</v>
      </c>
      <c r="J2645" s="369">
        <f>SUM(J2643:J2644)</f>
        <v>9250</v>
      </c>
      <c r="K2645" s="369">
        <f>SUM(K2643:K2644)</f>
        <v>8810</v>
      </c>
      <c r="L2645" s="369">
        <f>SUM(L2643:L2644)</f>
        <v>8570</v>
      </c>
      <c r="M2645" s="165">
        <f>L2645/K2645*100</f>
        <v>97.27582292849036</v>
      </c>
    </row>
    <row r="2646" spans="1:13" ht="15.75" customHeight="1">
      <c r="A2646" s="335"/>
      <c r="B2646" s="335"/>
      <c r="C2646" s="335"/>
      <c r="D2646" s="336"/>
      <c r="E2646" s="336"/>
      <c r="F2646" s="337"/>
      <c r="G2646" s="338"/>
      <c r="H2646" s="339"/>
      <c r="I2646" s="338"/>
      <c r="J2646" s="344"/>
      <c r="K2646" s="344"/>
      <c r="L2646" s="344"/>
      <c r="M2646" s="345"/>
    </row>
    <row r="2647" spans="1:13" ht="15.75" customHeight="1">
      <c r="A2647" s="335">
        <v>4</v>
      </c>
      <c r="B2647" s="335"/>
      <c r="C2647" s="335">
        <v>2</v>
      </c>
      <c r="D2647" s="336"/>
      <c r="E2647" s="336"/>
      <c r="F2647" s="337" t="s">
        <v>1088</v>
      </c>
      <c r="G2647" s="338"/>
      <c r="H2647" s="339"/>
      <c r="I2647" s="339"/>
      <c r="J2647" s="340"/>
      <c r="K2647" s="340"/>
      <c r="L2647" s="340"/>
      <c r="M2647" s="341"/>
    </row>
    <row r="2648" spans="1:13" ht="15.75" customHeight="1">
      <c r="A2648" s="335"/>
      <c r="B2648" s="335"/>
      <c r="C2648" s="335"/>
      <c r="D2648" s="336">
        <v>1</v>
      </c>
      <c r="E2648" s="336"/>
      <c r="F2648" s="337"/>
      <c r="G2648" s="338"/>
      <c r="H2648" s="339" t="s">
        <v>755</v>
      </c>
      <c r="I2648" s="339"/>
      <c r="J2648" s="340"/>
      <c r="K2648" s="340"/>
      <c r="L2648" s="340"/>
      <c r="M2648" s="341"/>
    </row>
    <row r="2649" spans="1:13" ht="15.75" customHeight="1">
      <c r="A2649" s="335"/>
      <c r="B2649" s="335"/>
      <c r="C2649" s="335"/>
      <c r="D2649" s="336"/>
      <c r="E2649" s="336">
        <v>5</v>
      </c>
      <c r="F2649" s="337"/>
      <c r="G2649" s="338"/>
      <c r="H2649" s="339"/>
      <c r="I2649" s="339" t="s">
        <v>1452</v>
      </c>
      <c r="J2649" s="340">
        <v>2200</v>
      </c>
      <c r="K2649" s="340">
        <v>2200</v>
      </c>
      <c r="L2649" s="340">
        <v>2200</v>
      </c>
      <c r="M2649" s="155">
        <f>L2649/K2649*100</f>
        <v>100</v>
      </c>
    </row>
    <row r="2650" spans="1:13" ht="15.75" customHeight="1">
      <c r="A2650" s="335"/>
      <c r="B2650" s="335"/>
      <c r="C2650" s="335"/>
      <c r="D2650" s="336"/>
      <c r="E2650" s="336"/>
      <c r="F2650" s="337"/>
      <c r="G2650" s="338"/>
      <c r="H2650" s="339"/>
      <c r="I2650" s="339"/>
      <c r="J2650" s="340"/>
      <c r="K2650" s="340"/>
      <c r="L2650" s="340"/>
      <c r="M2650" s="341"/>
    </row>
    <row r="2651" spans="1:13" ht="15.75" customHeight="1">
      <c r="A2651" s="335"/>
      <c r="B2651" s="335"/>
      <c r="C2651" s="335"/>
      <c r="D2651" s="336"/>
      <c r="E2651" s="336"/>
      <c r="F2651" s="366"/>
      <c r="G2651" s="366"/>
      <c r="H2651" s="367"/>
      <c r="I2651" s="366" t="s">
        <v>76</v>
      </c>
      <c r="J2651" s="369">
        <f>SUM(J2649:J2650)</f>
        <v>2200</v>
      </c>
      <c r="K2651" s="369">
        <f>SUM(K2649:K2650)</f>
        <v>2200</v>
      </c>
      <c r="L2651" s="369">
        <f>SUM(L2649:L2650)</f>
        <v>2200</v>
      </c>
      <c r="M2651" s="165">
        <f>L2651/K2651*100</f>
        <v>100</v>
      </c>
    </row>
    <row r="2652" spans="1:13" ht="15.75" customHeight="1">
      <c r="A2652" s="335"/>
      <c r="B2652" s="335"/>
      <c r="C2652" s="335"/>
      <c r="D2652" s="336"/>
      <c r="E2652" s="336"/>
      <c r="F2652" s="338"/>
      <c r="G2652" s="338"/>
      <c r="H2652" s="339"/>
      <c r="I2652" s="338"/>
      <c r="J2652" s="344"/>
      <c r="K2652" s="344"/>
      <c r="L2652" s="344"/>
      <c r="M2652" s="345"/>
    </row>
    <row r="2653" spans="1:13" ht="15.75" customHeight="1">
      <c r="A2653" s="335">
        <v>5</v>
      </c>
      <c r="B2653" s="335"/>
      <c r="C2653" s="335"/>
      <c r="D2653" s="336"/>
      <c r="E2653" s="336"/>
      <c r="F2653" s="337" t="s">
        <v>1089</v>
      </c>
      <c r="G2653" s="338"/>
      <c r="H2653" s="339"/>
      <c r="I2653" s="339"/>
      <c r="J2653" s="340"/>
      <c r="K2653" s="340"/>
      <c r="L2653" s="340"/>
      <c r="M2653" s="341"/>
    </row>
    <row r="2654" spans="1:13" ht="15.75" customHeight="1">
      <c r="A2654" s="335"/>
      <c r="B2654" s="335">
        <v>1</v>
      </c>
      <c r="C2654" s="335">
        <v>2</v>
      </c>
      <c r="D2654" s="336"/>
      <c r="E2654" s="336"/>
      <c r="F2654" s="337"/>
      <c r="G2654" s="338" t="s">
        <v>1090</v>
      </c>
      <c r="H2654" s="339"/>
      <c r="I2654" s="339"/>
      <c r="J2654" s="340"/>
      <c r="K2654" s="340"/>
      <c r="L2654" s="340"/>
      <c r="M2654" s="341"/>
    </row>
    <row r="2655" spans="1:13" ht="15.75" customHeight="1">
      <c r="A2655" s="335"/>
      <c r="B2655" s="335"/>
      <c r="C2655" s="335"/>
      <c r="D2655" s="336">
        <v>1</v>
      </c>
      <c r="E2655" s="336"/>
      <c r="F2655" s="337"/>
      <c r="G2655" s="338"/>
      <c r="H2655" s="339" t="s">
        <v>755</v>
      </c>
      <c r="I2655" s="339"/>
      <c r="J2655" s="340"/>
      <c r="K2655" s="340"/>
      <c r="L2655" s="340"/>
      <c r="M2655" s="341"/>
    </row>
    <row r="2656" spans="1:13" ht="15.75" customHeight="1">
      <c r="A2656" s="335"/>
      <c r="B2656" s="335"/>
      <c r="C2656" s="335"/>
      <c r="D2656" s="336"/>
      <c r="E2656" s="336">
        <v>5</v>
      </c>
      <c r="F2656" s="337"/>
      <c r="G2656" s="338"/>
      <c r="H2656" s="339"/>
      <c r="I2656" s="339" t="s">
        <v>1452</v>
      </c>
      <c r="J2656" s="340">
        <v>960</v>
      </c>
      <c r="K2656" s="340">
        <v>960</v>
      </c>
      <c r="L2656" s="340"/>
      <c r="M2656" s="155"/>
    </row>
    <row r="2657" spans="1:13" ht="15.75" customHeight="1">
      <c r="A2657" s="335"/>
      <c r="B2657" s="335"/>
      <c r="C2657" s="335"/>
      <c r="D2657" s="336"/>
      <c r="E2657" s="336"/>
      <c r="F2657" s="337"/>
      <c r="G2657" s="338"/>
      <c r="H2657" s="339"/>
      <c r="I2657" s="339"/>
      <c r="J2657" s="340"/>
      <c r="K2657" s="340"/>
      <c r="L2657" s="340"/>
      <c r="M2657" s="293"/>
    </row>
    <row r="2658" spans="1:13" ht="15.75" customHeight="1">
      <c r="A2658" s="335"/>
      <c r="B2658" s="335"/>
      <c r="C2658" s="335"/>
      <c r="D2658" s="336"/>
      <c r="E2658" s="336"/>
      <c r="F2658" s="348"/>
      <c r="G2658" s="349"/>
      <c r="H2658" s="350"/>
      <c r="I2658" s="349" t="s">
        <v>79</v>
      </c>
      <c r="J2658" s="343">
        <f>SUM(J2654:J2657)</f>
        <v>960</v>
      </c>
      <c r="K2658" s="343">
        <f>SUM(K2654:K2657)</f>
        <v>960</v>
      </c>
      <c r="L2658" s="343">
        <f>SUM(L2654:L2657)</f>
        <v>0</v>
      </c>
      <c r="M2658" s="394"/>
    </row>
    <row r="2659" spans="1:13" ht="15" customHeight="1">
      <c r="A2659" s="335"/>
      <c r="B2659" s="335"/>
      <c r="C2659" s="335"/>
      <c r="D2659" s="336"/>
      <c r="E2659" s="336"/>
      <c r="F2659" s="337"/>
      <c r="G2659" s="338"/>
      <c r="H2659" s="339"/>
      <c r="I2659" s="338"/>
      <c r="J2659" s="344"/>
      <c r="K2659" s="344"/>
      <c r="L2659" s="344"/>
      <c r="M2659" s="345"/>
    </row>
    <row r="2660" spans="1:13" ht="15" customHeight="1">
      <c r="A2660" s="335"/>
      <c r="B2660" s="335">
        <v>2</v>
      </c>
      <c r="C2660" s="335">
        <v>2</v>
      </c>
      <c r="D2660" s="336"/>
      <c r="E2660" s="336"/>
      <c r="F2660" s="337"/>
      <c r="G2660" s="338" t="s">
        <v>1091</v>
      </c>
      <c r="H2660" s="339"/>
      <c r="I2660" s="339"/>
      <c r="J2660" s="340"/>
      <c r="K2660" s="340"/>
      <c r="L2660" s="340"/>
      <c r="M2660" s="341"/>
    </row>
    <row r="2661" spans="1:13" ht="15" customHeight="1">
      <c r="A2661" s="335"/>
      <c r="B2661" s="335"/>
      <c r="C2661" s="335"/>
      <c r="D2661" s="336">
        <v>1</v>
      </c>
      <c r="E2661" s="336"/>
      <c r="F2661" s="337"/>
      <c r="G2661" s="338"/>
      <c r="H2661" s="339" t="s">
        <v>755</v>
      </c>
      <c r="I2661" s="339"/>
      <c r="J2661" s="340"/>
      <c r="K2661" s="340"/>
      <c r="L2661" s="340"/>
      <c r="M2661" s="341"/>
    </row>
    <row r="2662" spans="1:13" ht="15" customHeight="1">
      <c r="A2662" s="335"/>
      <c r="B2662" s="335"/>
      <c r="C2662" s="335"/>
      <c r="D2662" s="336"/>
      <c r="E2662" s="336">
        <v>5</v>
      </c>
      <c r="F2662" s="337"/>
      <c r="G2662" s="338"/>
      <c r="H2662" s="339"/>
      <c r="I2662" s="339" t="s">
        <v>1452</v>
      </c>
      <c r="J2662" s="340"/>
      <c r="K2662" s="340">
        <v>3591</v>
      </c>
      <c r="L2662" s="340">
        <v>890</v>
      </c>
      <c r="M2662" s="155">
        <f>L2662/K2662*100</f>
        <v>24.78418267891952</v>
      </c>
    </row>
    <row r="2663" spans="1:13" ht="15" customHeight="1">
      <c r="A2663" s="335"/>
      <c r="B2663" s="335"/>
      <c r="C2663" s="335"/>
      <c r="D2663" s="336"/>
      <c r="E2663" s="336"/>
      <c r="F2663" s="337"/>
      <c r="G2663" s="338"/>
      <c r="H2663" s="339"/>
      <c r="I2663" s="339"/>
      <c r="J2663" s="340"/>
      <c r="K2663" s="340"/>
      <c r="L2663" s="340"/>
      <c r="M2663" s="293"/>
    </row>
    <row r="2664" spans="1:13" ht="15" customHeight="1">
      <c r="A2664" s="335"/>
      <c r="B2664" s="335"/>
      <c r="C2664" s="335"/>
      <c r="D2664" s="336"/>
      <c r="E2664" s="336"/>
      <c r="F2664" s="348"/>
      <c r="G2664" s="349"/>
      <c r="H2664" s="350"/>
      <c r="I2664" s="349" t="s">
        <v>79</v>
      </c>
      <c r="J2664" s="343">
        <f>SUM(J2660:J2663)</f>
        <v>0</v>
      </c>
      <c r="K2664" s="343">
        <f>SUM(K2660:K2663)</f>
        <v>3591</v>
      </c>
      <c r="L2664" s="343">
        <f>SUM(L2660:L2663)</f>
        <v>890</v>
      </c>
      <c r="M2664" s="394">
        <f>L2664/K2664*100</f>
        <v>24.78418267891952</v>
      </c>
    </row>
    <row r="2665" spans="1:13" ht="15" customHeight="1">
      <c r="A2665" s="335"/>
      <c r="B2665" s="335"/>
      <c r="C2665" s="335"/>
      <c r="D2665" s="336"/>
      <c r="E2665" s="336"/>
      <c r="F2665" s="337"/>
      <c r="G2665" s="338"/>
      <c r="H2665" s="339"/>
      <c r="I2665" s="339"/>
      <c r="J2665" s="340"/>
      <c r="K2665" s="340"/>
      <c r="L2665" s="340"/>
      <c r="M2665" s="341"/>
    </row>
    <row r="2666" spans="1:13" ht="15" customHeight="1">
      <c r="A2666" s="335"/>
      <c r="B2666" s="335"/>
      <c r="C2666" s="335"/>
      <c r="D2666" s="336"/>
      <c r="E2666" s="336"/>
      <c r="F2666" s="353"/>
      <c r="G2666" s="353"/>
      <c r="H2666" s="354"/>
      <c r="I2666" s="353" t="s">
        <v>76</v>
      </c>
      <c r="J2666" s="346">
        <f>SUM(J2655:J2664)/2</f>
        <v>960</v>
      </c>
      <c r="K2666" s="346">
        <f>SUM(K2655:K2664)/2</f>
        <v>4551</v>
      </c>
      <c r="L2666" s="346">
        <f>SUM(L2655:L2664)/2</f>
        <v>890</v>
      </c>
      <c r="M2666" s="165">
        <f>L2666/K2666*100</f>
        <v>19.55614150736102</v>
      </c>
    </row>
    <row r="2667" spans="1:13" ht="15" customHeight="1">
      <c r="A2667" s="335"/>
      <c r="B2667" s="335"/>
      <c r="C2667" s="335"/>
      <c r="D2667" s="336"/>
      <c r="E2667" s="336"/>
      <c r="F2667" s="338"/>
      <c r="G2667" s="338"/>
      <c r="H2667" s="339"/>
      <c r="I2667" s="338"/>
      <c r="J2667" s="344"/>
      <c r="K2667" s="344"/>
      <c r="L2667" s="344"/>
      <c r="M2667" s="345"/>
    </row>
    <row r="2668" spans="1:13" ht="15" customHeight="1">
      <c r="A2668" s="335">
        <v>6</v>
      </c>
      <c r="B2668" s="335"/>
      <c r="C2668" s="335">
        <v>2</v>
      </c>
      <c r="D2668" s="336"/>
      <c r="E2668" s="336"/>
      <c r="F2668" s="337" t="s">
        <v>1092</v>
      </c>
      <c r="G2668" s="338"/>
      <c r="H2668" s="339"/>
      <c r="I2668" s="339"/>
      <c r="J2668" s="340"/>
      <c r="K2668" s="340"/>
      <c r="L2668" s="340"/>
      <c r="M2668" s="341"/>
    </row>
    <row r="2669" spans="1:13" ht="15" customHeight="1">
      <c r="A2669" s="335"/>
      <c r="B2669" s="335"/>
      <c r="C2669" s="335"/>
      <c r="D2669" s="336">
        <v>1</v>
      </c>
      <c r="E2669" s="336"/>
      <c r="F2669" s="337"/>
      <c r="G2669" s="338"/>
      <c r="H2669" s="339" t="s">
        <v>755</v>
      </c>
      <c r="I2669" s="339"/>
      <c r="J2669" s="340"/>
      <c r="K2669" s="340"/>
      <c r="L2669" s="340"/>
      <c r="M2669" s="341"/>
    </row>
    <row r="2670" spans="1:13" ht="15" customHeight="1">
      <c r="A2670" s="335"/>
      <c r="B2670" s="335"/>
      <c r="C2670" s="335"/>
      <c r="D2670" s="336"/>
      <c r="E2670" s="336">
        <v>5</v>
      </c>
      <c r="F2670" s="337"/>
      <c r="G2670" s="338"/>
      <c r="H2670" s="339"/>
      <c r="I2670" s="339" t="s">
        <v>1452</v>
      </c>
      <c r="J2670" s="340">
        <v>2420</v>
      </c>
      <c r="K2670" s="340">
        <v>2783</v>
      </c>
      <c r="L2670" s="340">
        <v>2783</v>
      </c>
      <c r="M2670" s="155">
        <f>L2670/K2670*100</f>
        <v>100</v>
      </c>
    </row>
    <row r="2671" spans="1:13" ht="15" customHeight="1">
      <c r="A2671" s="335"/>
      <c r="B2671" s="335"/>
      <c r="C2671" s="335"/>
      <c r="D2671" s="336"/>
      <c r="E2671" s="336"/>
      <c r="F2671" s="337"/>
      <c r="G2671" s="338"/>
      <c r="H2671" s="339"/>
      <c r="I2671" s="339"/>
      <c r="J2671" s="340"/>
      <c r="K2671" s="340"/>
      <c r="L2671" s="340"/>
      <c r="M2671" s="341"/>
    </row>
    <row r="2672" spans="1:13" ht="15" customHeight="1">
      <c r="A2672" s="335"/>
      <c r="B2672" s="335"/>
      <c r="C2672" s="335"/>
      <c r="D2672" s="336"/>
      <c r="E2672" s="336"/>
      <c r="F2672" s="353"/>
      <c r="G2672" s="353"/>
      <c r="H2672" s="354"/>
      <c r="I2672" s="353" t="s">
        <v>76</v>
      </c>
      <c r="J2672" s="346">
        <f>SUM(J2667:J2671)</f>
        <v>2420</v>
      </c>
      <c r="K2672" s="346">
        <f>SUM(K2667:K2671)</f>
        <v>2783</v>
      </c>
      <c r="L2672" s="346">
        <f>SUM(L2667:L2671)</f>
        <v>2783</v>
      </c>
      <c r="M2672" s="165">
        <f>L2672/K2672*100</f>
        <v>100</v>
      </c>
    </row>
    <row r="2673" spans="1:13" ht="15" customHeight="1">
      <c r="A2673" s="335"/>
      <c r="B2673" s="335"/>
      <c r="C2673" s="335"/>
      <c r="D2673" s="336"/>
      <c r="E2673" s="336"/>
      <c r="F2673" s="338"/>
      <c r="G2673" s="338"/>
      <c r="H2673" s="339"/>
      <c r="I2673" s="338"/>
      <c r="J2673" s="344"/>
      <c r="K2673" s="344"/>
      <c r="L2673" s="344"/>
      <c r="M2673" s="345"/>
    </row>
    <row r="2674" spans="1:13" ht="15" customHeight="1">
      <c r="A2674" s="335">
        <v>7</v>
      </c>
      <c r="B2674" s="335"/>
      <c r="C2674" s="335">
        <v>1</v>
      </c>
      <c r="D2674" s="336"/>
      <c r="E2674" s="336"/>
      <c r="F2674" s="337" t="s">
        <v>1093</v>
      </c>
      <c r="G2674" s="338"/>
      <c r="H2674" s="339"/>
      <c r="I2674" s="339"/>
      <c r="J2674" s="340"/>
      <c r="K2674" s="340"/>
      <c r="L2674" s="340"/>
      <c r="M2674" s="341"/>
    </row>
    <row r="2675" spans="1:13" ht="15" customHeight="1">
      <c r="A2675" s="335"/>
      <c r="B2675" s="335"/>
      <c r="C2675" s="335"/>
      <c r="D2675" s="336">
        <v>2</v>
      </c>
      <c r="E2675" s="336"/>
      <c r="F2675" s="337"/>
      <c r="G2675" s="338"/>
      <c r="H2675" s="339" t="s">
        <v>757</v>
      </c>
      <c r="I2675" s="339"/>
      <c r="J2675" s="340"/>
      <c r="K2675" s="340"/>
      <c r="L2675" s="340"/>
      <c r="M2675" s="341"/>
    </row>
    <row r="2676" spans="1:13" ht="15" customHeight="1">
      <c r="A2676" s="335"/>
      <c r="B2676" s="335"/>
      <c r="C2676" s="335"/>
      <c r="D2676" s="336"/>
      <c r="E2676" s="336">
        <v>3</v>
      </c>
      <c r="F2676" s="337"/>
      <c r="G2676" s="338"/>
      <c r="H2676" s="339"/>
      <c r="I2676" s="339" t="s">
        <v>759</v>
      </c>
      <c r="J2676" s="340">
        <v>30000</v>
      </c>
      <c r="K2676" s="340">
        <v>42285</v>
      </c>
      <c r="L2676" s="340">
        <v>42285</v>
      </c>
      <c r="M2676" s="155">
        <f>L2676/K2676*100</f>
        <v>100</v>
      </c>
    </row>
    <row r="2677" spans="1:13" ht="15" customHeight="1">
      <c r="A2677" s="335"/>
      <c r="B2677" s="335"/>
      <c r="C2677" s="335"/>
      <c r="D2677" s="336"/>
      <c r="E2677" s="336"/>
      <c r="F2677" s="337"/>
      <c r="G2677" s="338"/>
      <c r="H2677" s="339"/>
      <c r="I2677" s="339"/>
      <c r="J2677" s="340"/>
      <c r="K2677" s="340"/>
      <c r="L2677" s="340"/>
      <c r="M2677" s="341"/>
    </row>
    <row r="2678" spans="1:13" ht="15" customHeight="1">
      <c r="A2678" s="335"/>
      <c r="B2678" s="335"/>
      <c r="C2678" s="335"/>
      <c r="D2678" s="336"/>
      <c r="E2678" s="336"/>
      <c r="F2678" s="353"/>
      <c r="G2678" s="353"/>
      <c r="H2678" s="354"/>
      <c r="I2678" s="353" t="s">
        <v>76</v>
      </c>
      <c r="J2678" s="346">
        <f>SUM(J2673:J2677)</f>
        <v>30000</v>
      </c>
      <c r="K2678" s="346">
        <f>SUM(K2673:K2677)</f>
        <v>42285</v>
      </c>
      <c r="L2678" s="346">
        <f>SUM(L2673:L2677)</f>
        <v>42285</v>
      </c>
      <c r="M2678" s="165">
        <f>L2678/K2678*100</f>
        <v>100</v>
      </c>
    </row>
    <row r="2679" spans="1:13" ht="15" customHeight="1">
      <c r="A2679" s="335"/>
      <c r="B2679" s="335"/>
      <c r="C2679" s="335"/>
      <c r="D2679" s="336"/>
      <c r="E2679" s="336"/>
      <c r="F2679" s="338"/>
      <c r="G2679" s="338"/>
      <c r="H2679" s="339"/>
      <c r="I2679" s="338"/>
      <c r="J2679" s="344"/>
      <c r="K2679" s="344"/>
      <c r="L2679" s="344"/>
      <c r="M2679" s="345"/>
    </row>
    <row r="2680" spans="1:13" ht="15" customHeight="1">
      <c r="A2680" s="335">
        <v>8</v>
      </c>
      <c r="B2680" s="335"/>
      <c r="C2680" s="335">
        <v>2</v>
      </c>
      <c r="D2680" s="336"/>
      <c r="E2680" s="336"/>
      <c r="F2680" s="337" t="s">
        <v>1094</v>
      </c>
      <c r="G2680" s="338"/>
      <c r="H2680" s="339"/>
      <c r="I2680" s="339"/>
      <c r="J2680" s="340"/>
      <c r="K2680" s="340"/>
      <c r="L2680" s="340"/>
      <c r="M2680" s="341"/>
    </row>
    <row r="2681" spans="1:13" ht="15" customHeight="1">
      <c r="A2681" s="335"/>
      <c r="B2681" s="335"/>
      <c r="C2681" s="335"/>
      <c r="D2681" s="336">
        <v>2</v>
      </c>
      <c r="E2681" s="336"/>
      <c r="F2681" s="337"/>
      <c r="G2681" s="338"/>
      <c r="H2681" s="339" t="s">
        <v>757</v>
      </c>
      <c r="I2681" s="339"/>
      <c r="J2681" s="340"/>
      <c r="K2681" s="340"/>
      <c r="L2681" s="340"/>
      <c r="M2681" s="341"/>
    </row>
    <row r="2682" spans="1:13" ht="15" customHeight="1">
      <c r="A2682" s="335"/>
      <c r="B2682" s="335"/>
      <c r="C2682" s="335"/>
      <c r="D2682" s="336"/>
      <c r="E2682" s="336">
        <v>3</v>
      </c>
      <c r="F2682" s="337"/>
      <c r="G2682" s="338"/>
      <c r="H2682" s="339"/>
      <c r="I2682" s="339" t="s">
        <v>759</v>
      </c>
      <c r="J2682" s="340">
        <v>20000</v>
      </c>
      <c r="K2682" s="340">
        <v>27828</v>
      </c>
      <c r="L2682" s="340">
        <v>4595</v>
      </c>
      <c r="M2682" s="155">
        <f>L2682/K2682*100</f>
        <v>16.512146039959752</v>
      </c>
    </row>
    <row r="2683" spans="1:13" ht="15" customHeight="1">
      <c r="A2683" s="335"/>
      <c r="B2683" s="335"/>
      <c r="C2683" s="335"/>
      <c r="D2683" s="336"/>
      <c r="E2683" s="336"/>
      <c r="F2683" s="337"/>
      <c r="G2683" s="338"/>
      <c r="H2683" s="339"/>
      <c r="I2683" s="339"/>
      <c r="J2683" s="340"/>
      <c r="K2683" s="340"/>
      <c r="L2683" s="340"/>
      <c r="M2683" s="341"/>
    </row>
    <row r="2684" spans="1:13" ht="15" customHeight="1">
      <c r="A2684" s="335"/>
      <c r="B2684" s="335"/>
      <c r="C2684" s="335"/>
      <c r="D2684" s="336"/>
      <c r="E2684" s="336"/>
      <c r="F2684" s="353"/>
      <c r="G2684" s="353"/>
      <c r="H2684" s="354"/>
      <c r="I2684" s="353" t="s">
        <v>76</v>
      </c>
      <c r="J2684" s="346">
        <f>SUM(J2679:J2683)</f>
        <v>20000</v>
      </c>
      <c r="K2684" s="346">
        <f>SUM(K2679:K2683)</f>
        <v>27828</v>
      </c>
      <c r="L2684" s="346">
        <f>SUM(L2679:L2683)</f>
        <v>4595</v>
      </c>
      <c r="M2684" s="165">
        <f>L2684/K2684*100</f>
        <v>16.512146039959752</v>
      </c>
    </row>
    <row r="2685" spans="1:13" ht="15" customHeight="1">
      <c r="A2685" s="335"/>
      <c r="B2685" s="335"/>
      <c r="C2685" s="335"/>
      <c r="D2685" s="336"/>
      <c r="E2685" s="336"/>
      <c r="F2685" s="338"/>
      <c r="G2685" s="338"/>
      <c r="H2685" s="339"/>
      <c r="I2685" s="338"/>
      <c r="J2685" s="344"/>
      <c r="K2685" s="344"/>
      <c r="L2685" s="344"/>
      <c r="M2685" s="345"/>
    </row>
    <row r="2686" spans="1:13" ht="31.5" customHeight="1">
      <c r="A2686" s="335">
        <v>9</v>
      </c>
      <c r="B2686" s="335"/>
      <c r="C2686" s="335">
        <v>2</v>
      </c>
      <c r="D2686" s="336"/>
      <c r="E2686" s="336"/>
      <c r="F2686" s="693" t="s">
        <v>1095</v>
      </c>
      <c r="G2686" s="689"/>
      <c r="H2686" s="689"/>
      <c r="I2686" s="690"/>
      <c r="J2686" s="344"/>
      <c r="K2686" s="344"/>
      <c r="L2686" s="344"/>
      <c r="M2686" s="345"/>
    </row>
    <row r="2687" spans="1:13" ht="13.5" customHeight="1">
      <c r="A2687" s="335"/>
      <c r="B2687" s="335"/>
      <c r="C2687" s="335"/>
      <c r="D2687" s="336">
        <v>1</v>
      </c>
      <c r="E2687" s="336"/>
      <c r="F2687" s="338"/>
      <c r="G2687" s="338"/>
      <c r="H2687" s="339" t="s">
        <v>755</v>
      </c>
      <c r="I2687" s="338"/>
      <c r="J2687" s="344"/>
      <c r="K2687" s="344"/>
      <c r="L2687" s="344"/>
      <c r="M2687" s="345"/>
    </row>
    <row r="2688" spans="1:13" ht="13.5" customHeight="1">
      <c r="A2688" s="335"/>
      <c r="B2688" s="335"/>
      <c r="C2688" s="335"/>
      <c r="D2688" s="336"/>
      <c r="E2688" s="336">
        <v>5</v>
      </c>
      <c r="F2688" s="338"/>
      <c r="G2688" s="338"/>
      <c r="H2688" s="339"/>
      <c r="I2688" s="339" t="s">
        <v>1452</v>
      </c>
      <c r="J2688" s="340">
        <v>1200</v>
      </c>
      <c r="K2688" s="340">
        <v>2400</v>
      </c>
      <c r="L2688" s="340">
        <v>1200</v>
      </c>
      <c r="M2688" s="155">
        <f>L2688/K2688*100</f>
        <v>50</v>
      </c>
    </row>
    <row r="2689" spans="1:13" ht="6" customHeight="1">
      <c r="A2689" s="335"/>
      <c r="B2689" s="335"/>
      <c r="C2689" s="335"/>
      <c r="D2689" s="336"/>
      <c r="E2689" s="336"/>
      <c r="F2689" s="338"/>
      <c r="G2689" s="338"/>
      <c r="H2689" s="339"/>
      <c r="I2689" s="338"/>
      <c r="J2689" s="344"/>
      <c r="K2689" s="344"/>
      <c r="L2689" s="344"/>
      <c r="M2689" s="341"/>
    </row>
    <row r="2690" spans="1:13" ht="13.5" customHeight="1">
      <c r="A2690" s="335"/>
      <c r="B2690" s="335"/>
      <c r="C2690" s="335"/>
      <c r="D2690" s="336"/>
      <c r="E2690" s="336"/>
      <c r="F2690" s="353"/>
      <c r="G2690" s="353"/>
      <c r="H2690" s="354"/>
      <c r="I2690" s="353" t="s">
        <v>76</v>
      </c>
      <c r="J2690" s="346">
        <f>SUM(J2685:J2689)</f>
        <v>1200</v>
      </c>
      <c r="K2690" s="346">
        <f>SUM(K2685:K2689)</f>
        <v>2400</v>
      </c>
      <c r="L2690" s="346">
        <f>SUM(L2685:L2689)</f>
        <v>1200</v>
      </c>
      <c r="M2690" s="165">
        <f>L2690/K2690*100</f>
        <v>50</v>
      </c>
    </row>
    <row r="2691" spans="1:13" ht="13.5" customHeight="1">
      <c r="A2691" s="335"/>
      <c r="B2691" s="335"/>
      <c r="C2691" s="335"/>
      <c r="D2691" s="336"/>
      <c r="E2691" s="336"/>
      <c r="F2691" s="338"/>
      <c r="G2691" s="338"/>
      <c r="H2691" s="339"/>
      <c r="I2691" s="338"/>
      <c r="J2691" s="344"/>
      <c r="K2691" s="344"/>
      <c r="L2691" s="344"/>
      <c r="M2691" s="345"/>
    </row>
    <row r="2692" spans="1:13" ht="13.5" customHeight="1">
      <c r="A2692" s="335">
        <v>10</v>
      </c>
      <c r="B2692" s="335"/>
      <c r="C2692" s="335">
        <v>1</v>
      </c>
      <c r="D2692" s="336"/>
      <c r="E2692" s="336"/>
      <c r="F2692" s="338" t="s">
        <v>1096</v>
      </c>
      <c r="G2692" s="338"/>
      <c r="H2692" s="339"/>
      <c r="I2692" s="338"/>
      <c r="J2692" s="344"/>
      <c r="K2692" s="344"/>
      <c r="L2692" s="344"/>
      <c r="M2692" s="345"/>
    </row>
    <row r="2693" spans="1:13" ht="13.5" customHeight="1">
      <c r="A2693" s="335"/>
      <c r="B2693" s="335"/>
      <c r="C2693" s="335"/>
      <c r="D2693" s="336">
        <v>1</v>
      </c>
      <c r="E2693" s="336"/>
      <c r="F2693" s="338"/>
      <c r="G2693" s="338"/>
      <c r="H2693" s="339" t="s">
        <v>755</v>
      </c>
      <c r="I2693" s="338"/>
      <c r="J2693" s="344"/>
      <c r="K2693" s="344"/>
      <c r="L2693" s="344"/>
      <c r="M2693" s="345"/>
    </row>
    <row r="2694" spans="1:13" ht="13.5" customHeight="1">
      <c r="A2694" s="335"/>
      <c r="B2694" s="335"/>
      <c r="C2694" s="335"/>
      <c r="D2694" s="336"/>
      <c r="E2694" s="336">
        <v>5</v>
      </c>
      <c r="F2694" s="338"/>
      <c r="G2694" s="338"/>
      <c r="H2694" s="339"/>
      <c r="I2694" s="339" t="s">
        <v>1452</v>
      </c>
      <c r="J2694" s="340">
        <v>3000</v>
      </c>
      <c r="K2694" s="340">
        <v>4000</v>
      </c>
      <c r="L2694" s="340">
        <v>4000</v>
      </c>
      <c r="M2694" s="155">
        <f>L2694/K2694*100</f>
        <v>100</v>
      </c>
    </row>
    <row r="2695" spans="1:13" ht="7.5" customHeight="1">
      <c r="A2695" s="335"/>
      <c r="B2695" s="335"/>
      <c r="C2695" s="335"/>
      <c r="D2695" s="336"/>
      <c r="E2695" s="336"/>
      <c r="F2695" s="338"/>
      <c r="G2695" s="338"/>
      <c r="H2695" s="339"/>
      <c r="I2695" s="338"/>
      <c r="J2695" s="344"/>
      <c r="K2695" s="344"/>
      <c r="L2695" s="344"/>
      <c r="M2695" s="341"/>
    </row>
    <row r="2696" spans="1:13" ht="13.5" customHeight="1">
      <c r="A2696" s="335"/>
      <c r="B2696" s="335"/>
      <c r="C2696" s="335"/>
      <c r="D2696" s="336"/>
      <c r="E2696" s="336"/>
      <c r="F2696" s="353"/>
      <c r="G2696" s="353"/>
      <c r="H2696" s="354"/>
      <c r="I2696" s="353" t="s">
        <v>76</v>
      </c>
      <c r="J2696" s="346">
        <f>SUM(J2691:J2695)</f>
        <v>3000</v>
      </c>
      <c r="K2696" s="346">
        <f>SUM(K2691:K2695)</f>
        <v>4000</v>
      </c>
      <c r="L2696" s="346">
        <f>SUM(L2691:L2695)</f>
        <v>4000</v>
      </c>
      <c r="M2696" s="165">
        <f>L2696/K2696*100</f>
        <v>100</v>
      </c>
    </row>
    <row r="2697" spans="1:13" ht="13.5" customHeight="1">
      <c r="A2697" s="335"/>
      <c r="B2697" s="335"/>
      <c r="C2697" s="335"/>
      <c r="D2697" s="336"/>
      <c r="E2697" s="336"/>
      <c r="F2697" s="338"/>
      <c r="G2697" s="338"/>
      <c r="H2697" s="339"/>
      <c r="I2697" s="338"/>
      <c r="J2697" s="344"/>
      <c r="K2697" s="344"/>
      <c r="L2697" s="344"/>
      <c r="M2697" s="345"/>
    </row>
    <row r="2698" spans="1:13" ht="13.5" customHeight="1">
      <c r="A2698" s="335">
        <v>11</v>
      </c>
      <c r="B2698" s="335"/>
      <c r="C2698" s="335">
        <v>1</v>
      </c>
      <c r="D2698" s="336"/>
      <c r="E2698" s="336"/>
      <c r="F2698" s="338" t="s">
        <v>1097</v>
      </c>
      <c r="G2698" s="338"/>
      <c r="H2698" s="339"/>
      <c r="I2698" s="338"/>
      <c r="J2698" s="344"/>
      <c r="K2698" s="344"/>
      <c r="L2698" s="344"/>
      <c r="M2698" s="345"/>
    </row>
    <row r="2699" spans="1:13" ht="13.5" customHeight="1">
      <c r="A2699" s="335"/>
      <c r="B2699" s="335"/>
      <c r="C2699" s="335"/>
      <c r="D2699" s="336">
        <v>1</v>
      </c>
      <c r="E2699" s="336"/>
      <c r="F2699" s="338"/>
      <c r="G2699" s="338"/>
      <c r="H2699" s="339" t="s">
        <v>755</v>
      </c>
      <c r="I2699" s="338"/>
      <c r="J2699" s="344"/>
      <c r="K2699" s="344"/>
      <c r="L2699" s="344"/>
      <c r="M2699" s="345"/>
    </row>
    <row r="2700" spans="1:13" ht="13.5" customHeight="1">
      <c r="A2700" s="335"/>
      <c r="B2700" s="335"/>
      <c r="C2700" s="335"/>
      <c r="D2700" s="336"/>
      <c r="E2700" s="336">
        <v>5</v>
      </c>
      <c r="F2700" s="338"/>
      <c r="G2700" s="338"/>
      <c r="H2700" s="339"/>
      <c r="I2700" s="339" t="s">
        <v>1452</v>
      </c>
      <c r="J2700" s="340">
        <v>4300</v>
      </c>
      <c r="K2700" s="340">
        <v>4300</v>
      </c>
      <c r="L2700" s="340">
        <v>4300</v>
      </c>
      <c r="M2700" s="155">
        <f>L2700/K2700*100</f>
        <v>100</v>
      </c>
    </row>
    <row r="2701" spans="1:13" ht="13.5" customHeight="1">
      <c r="A2701" s="335"/>
      <c r="B2701" s="335"/>
      <c r="C2701" s="335"/>
      <c r="D2701" s="336"/>
      <c r="E2701" s="336"/>
      <c r="F2701" s="338"/>
      <c r="G2701" s="338"/>
      <c r="H2701" s="339"/>
      <c r="I2701" s="338"/>
      <c r="J2701" s="344"/>
      <c r="K2701" s="344"/>
      <c r="L2701" s="344"/>
      <c r="M2701" s="341"/>
    </row>
    <row r="2702" spans="1:13" ht="13.5" customHeight="1">
      <c r="A2702" s="335"/>
      <c r="B2702" s="335"/>
      <c r="C2702" s="335"/>
      <c r="D2702" s="336"/>
      <c r="E2702" s="336"/>
      <c r="F2702" s="353"/>
      <c r="G2702" s="353"/>
      <c r="H2702" s="354"/>
      <c r="I2702" s="353" t="s">
        <v>76</v>
      </c>
      <c r="J2702" s="346">
        <f>SUM(J2697:J2701)</f>
        <v>4300</v>
      </c>
      <c r="K2702" s="346">
        <f>SUM(K2697:K2701)</f>
        <v>4300</v>
      </c>
      <c r="L2702" s="346">
        <f>SUM(L2697:L2701)</f>
        <v>4300</v>
      </c>
      <c r="M2702" s="165">
        <f>L2702/K2702*100</f>
        <v>100</v>
      </c>
    </row>
    <row r="2703" spans="1:13" ht="15.75" customHeight="1">
      <c r="A2703" s="335"/>
      <c r="B2703" s="335"/>
      <c r="C2703" s="335"/>
      <c r="D2703" s="336"/>
      <c r="E2703" s="336"/>
      <c r="F2703" s="338"/>
      <c r="G2703" s="338"/>
      <c r="H2703" s="339"/>
      <c r="I2703" s="338"/>
      <c r="J2703" s="344"/>
      <c r="K2703" s="344"/>
      <c r="L2703" s="344"/>
      <c r="M2703" s="345"/>
    </row>
    <row r="2704" spans="1:13" ht="15.75" customHeight="1">
      <c r="A2704" s="335">
        <v>12</v>
      </c>
      <c r="B2704" s="335"/>
      <c r="C2704" s="335">
        <v>2</v>
      </c>
      <c r="D2704" s="336"/>
      <c r="E2704" s="336"/>
      <c r="F2704" s="338" t="s">
        <v>1098</v>
      </c>
      <c r="G2704" s="338"/>
      <c r="H2704" s="339"/>
      <c r="I2704" s="338"/>
      <c r="J2704" s="344"/>
      <c r="K2704" s="344"/>
      <c r="L2704" s="344"/>
      <c r="M2704" s="345"/>
    </row>
    <row r="2705" spans="1:13" ht="15.75" customHeight="1">
      <c r="A2705" s="335"/>
      <c r="B2705" s="335"/>
      <c r="C2705" s="335"/>
      <c r="D2705" s="336"/>
      <c r="E2705" s="336"/>
      <c r="F2705" s="338" t="s">
        <v>1099</v>
      </c>
      <c r="G2705" s="338"/>
      <c r="H2705" s="339"/>
      <c r="I2705" s="338"/>
      <c r="J2705" s="344"/>
      <c r="K2705" s="344"/>
      <c r="L2705" s="344"/>
      <c r="M2705" s="345"/>
    </row>
    <row r="2706" spans="1:13" ht="15" customHeight="1">
      <c r="A2706" s="335"/>
      <c r="B2706" s="335"/>
      <c r="C2706" s="335"/>
      <c r="D2706" s="336">
        <v>1</v>
      </c>
      <c r="E2706" s="336"/>
      <c r="F2706" s="338"/>
      <c r="G2706" s="338"/>
      <c r="H2706" s="339" t="s">
        <v>755</v>
      </c>
      <c r="I2706" s="338"/>
      <c r="J2706" s="344"/>
      <c r="K2706" s="344"/>
      <c r="L2706" s="344"/>
      <c r="M2706" s="345"/>
    </row>
    <row r="2707" spans="1:13" ht="15" customHeight="1">
      <c r="A2707" s="335"/>
      <c r="B2707" s="335"/>
      <c r="C2707" s="335"/>
      <c r="D2707" s="336"/>
      <c r="E2707" s="336">
        <v>5</v>
      </c>
      <c r="F2707" s="338"/>
      <c r="G2707" s="338"/>
      <c r="H2707" s="339"/>
      <c r="I2707" s="339" t="s">
        <v>1452</v>
      </c>
      <c r="J2707" s="340">
        <v>3613</v>
      </c>
      <c r="K2707" s="340">
        <v>3614</v>
      </c>
      <c r="L2707" s="340">
        <v>3614</v>
      </c>
      <c r="M2707" s="155">
        <f>L2707/K2707*100</f>
        <v>100</v>
      </c>
    </row>
    <row r="2708" spans="1:13" ht="15" customHeight="1">
      <c r="A2708" s="335"/>
      <c r="B2708" s="335"/>
      <c r="C2708" s="335"/>
      <c r="D2708" s="336"/>
      <c r="E2708" s="336"/>
      <c r="F2708" s="338"/>
      <c r="G2708" s="338"/>
      <c r="H2708" s="339"/>
      <c r="I2708" s="338"/>
      <c r="J2708" s="344"/>
      <c r="K2708" s="344"/>
      <c r="L2708" s="344"/>
      <c r="M2708" s="341"/>
    </row>
    <row r="2709" spans="1:13" ht="15" customHeight="1">
      <c r="A2709" s="335"/>
      <c r="B2709" s="335"/>
      <c r="C2709" s="335"/>
      <c r="D2709" s="336"/>
      <c r="E2709" s="336"/>
      <c r="F2709" s="353"/>
      <c r="G2709" s="353"/>
      <c r="H2709" s="354"/>
      <c r="I2709" s="353" t="s">
        <v>76</v>
      </c>
      <c r="J2709" s="346">
        <f>SUM(J2704:J2708)</f>
        <v>3613</v>
      </c>
      <c r="K2709" s="346">
        <f>SUM(K2704:K2708)</f>
        <v>3614</v>
      </c>
      <c r="L2709" s="346">
        <f>SUM(L2704:L2708)</f>
        <v>3614</v>
      </c>
      <c r="M2709" s="165">
        <f>L2709/K2709*100</f>
        <v>100</v>
      </c>
    </row>
    <row r="2710" spans="1:13" ht="15" customHeight="1">
      <c r="A2710" s="335"/>
      <c r="B2710" s="335"/>
      <c r="C2710" s="335"/>
      <c r="D2710" s="336"/>
      <c r="E2710" s="336"/>
      <c r="F2710" s="338"/>
      <c r="G2710" s="338"/>
      <c r="H2710" s="339"/>
      <c r="I2710" s="338"/>
      <c r="J2710" s="344"/>
      <c r="K2710" s="344"/>
      <c r="L2710" s="344"/>
      <c r="M2710" s="345"/>
    </row>
    <row r="2711" spans="1:13" ht="15" customHeight="1">
      <c r="A2711" s="335">
        <v>13</v>
      </c>
      <c r="B2711" s="335"/>
      <c r="C2711" s="335">
        <v>1</v>
      </c>
      <c r="D2711" s="336"/>
      <c r="E2711" s="336"/>
      <c r="F2711" s="338" t="s">
        <v>1100</v>
      </c>
      <c r="G2711" s="338"/>
      <c r="H2711" s="339"/>
      <c r="I2711" s="338"/>
      <c r="J2711" s="344"/>
      <c r="K2711" s="344"/>
      <c r="L2711" s="344"/>
      <c r="M2711" s="345"/>
    </row>
    <row r="2712" spans="1:13" ht="15" customHeight="1">
      <c r="A2712" s="335"/>
      <c r="B2712" s="335"/>
      <c r="C2712" s="335"/>
      <c r="D2712" s="336">
        <v>1</v>
      </c>
      <c r="E2712" s="336"/>
      <c r="F2712" s="338"/>
      <c r="G2712" s="338"/>
      <c r="H2712" s="339" t="s">
        <v>755</v>
      </c>
      <c r="I2712" s="338"/>
      <c r="J2712" s="344"/>
      <c r="K2712" s="344"/>
      <c r="L2712" s="344"/>
      <c r="M2712" s="345"/>
    </row>
    <row r="2713" spans="1:13" ht="15" customHeight="1">
      <c r="A2713" s="335"/>
      <c r="B2713" s="335"/>
      <c r="C2713" s="335"/>
      <c r="D2713" s="336"/>
      <c r="E2713" s="336">
        <v>5</v>
      </c>
      <c r="F2713" s="338"/>
      <c r="G2713" s="338"/>
      <c r="H2713" s="339"/>
      <c r="I2713" s="339" t="s">
        <v>1452</v>
      </c>
      <c r="J2713" s="340">
        <v>1376</v>
      </c>
      <c r="K2713" s="340">
        <v>2064</v>
      </c>
      <c r="L2713" s="340">
        <v>2050</v>
      </c>
      <c r="M2713" s="155">
        <f>L2713/K2713*100</f>
        <v>99.32170542635659</v>
      </c>
    </row>
    <row r="2714" spans="1:13" ht="15" customHeight="1">
      <c r="A2714" s="335"/>
      <c r="B2714" s="335"/>
      <c r="C2714" s="335"/>
      <c r="D2714" s="336"/>
      <c r="E2714" s="336"/>
      <c r="F2714" s="338"/>
      <c r="G2714" s="338"/>
      <c r="H2714" s="339"/>
      <c r="I2714" s="338"/>
      <c r="J2714" s="344"/>
      <c r="K2714" s="344"/>
      <c r="L2714" s="344"/>
      <c r="M2714" s="341"/>
    </row>
    <row r="2715" spans="1:13" ht="15" customHeight="1">
      <c r="A2715" s="335"/>
      <c r="B2715" s="335"/>
      <c r="C2715" s="335"/>
      <c r="D2715" s="336"/>
      <c r="E2715" s="336"/>
      <c r="F2715" s="353"/>
      <c r="G2715" s="353"/>
      <c r="H2715" s="354"/>
      <c r="I2715" s="353" t="s">
        <v>76</v>
      </c>
      <c r="J2715" s="346">
        <f>SUM(J2710:J2714)</f>
        <v>1376</v>
      </c>
      <c r="K2715" s="346">
        <f>SUM(K2710:K2714)</f>
        <v>2064</v>
      </c>
      <c r="L2715" s="346">
        <f>SUM(L2710:L2714)</f>
        <v>2050</v>
      </c>
      <c r="M2715" s="165">
        <f>L2715/K2715*100</f>
        <v>99.32170542635659</v>
      </c>
    </row>
    <row r="2716" spans="1:13" ht="15" customHeight="1">
      <c r="A2716" s="335"/>
      <c r="B2716" s="335"/>
      <c r="C2716" s="335"/>
      <c r="D2716" s="336"/>
      <c r="E2716" s="336"/>
      <c r="F2716" s="338"/>
      <c r="G2716" s="338"/>
      <c r="H2716" s="339"/>
      <c r="I2716" s="338"/>
      <c r="J2716" s="344"/>
      <c r="K2716" s="344"/>
      <c r="L2716" s="344"/>
      <c r="M2716" s="345"/>
    </row>
    <row r="2717" spans="1:13" ht="15" customHeight="1">
      <c r="A2717" s="335">
        <v>14</v>
      </c>
      <c r="B2717" s="335"/>
      <c r="C2717" s="335">
        <v>2</v>
      </c>
      <c r="D2717" s="336"/>
      <c r="E2717" s="336"/>
      <c r="F2717" s="338" t="s">
        <v>1101</v>
      </c>
      <c r="G2717" s="338"/>
      <c r="H2717" s="339"/>
      <c r="I2717" s="338"/>
      <c r="J2717" s="344"/>
      <c r="K2717" s="344"/>
      <c r="L2717" s="344"/>
      <c r="M2717" s="345"/>
    </row>
    <row r="2718" spans="1:13" ht="15" customHeight="1">
      <c r="A2718" s="335"/>
      <c r="B2718" s="335"/>
      <c r="C2718" s="335"/>
      <c r="D2718" s="336">
        <v>1</v>
      </c>
      <c r="E2718" s="336"/>
      <c r="F2718" s="338"/>
      <c r="G2718" s="338"/>
      <c r="H2718" s="339" t="s">
        <v>755</v>
      </c>
      <c r="I2718" s="338"/>
      <c r="J2718" s="344"/>
      <c r="K2718" s="344"/>
      <c r="L2718" s="344"/>
      <c r="M2718" s="345"/>
    </row>
    <row r="2719" spans="1:13" ht="15" customHeight="1">
      <c r="A2719" s="335"/>
      <c r="B2719" s="335"/>
      <c r="C2719" s="335"/>
      <c r="D2719" s="336"/>
      <c r="E2719" s="336">
        <v>5</v>
      </c>
      <c r="F2719" s="338"/>
      <c r="G2719" s="338"/>
      <c r="H2719" s="339"/>
      <c r="I2719" s="339" t="s">
        <v>1452</v>
      </c>
      <c r="J2719" s="340">
        <v>1500</v>
      </c>
      <c r="K2719" s="340">
        <v>3000</v>
      </c>
      <c r="L2719" s="340">
        <v>3000</v>
      </c>
      <c r="M2719" s="155">
        <f>L2719/K2719*100</f>
        <v>100</v>
      </c>
    </row>
    <row r="2720" spans="1:13" ht="15" customHeight="1">
      <c r="A2720" s="335"/>
      <c r="B2720" s="335"/>
      <c r="C2720" s="335"/>
      <c r="D2720" s="336"/>
      <c r="E2720" s="336"/>
      <c r="F2720" s="338"/>
      <c r="G2720" s="338"/>
      <c r="H2720" s="339"/>
      <c r="I2720" s="338"/>
      <c r="J2720" s="344"/>
      <c r="K2720" s="344"/>
      <c r="L2720" s="344"/>
      <c r="M2720" s="341"/>
    </row>
    <row r="2721" spans="1:13" ht="15" customHeight="1">
      <c r="A2721" s="335"/>
      <c r="B2721" s="335"/>
      <c r="C2721" s="335"/>
      <c r="D2721" s="336"/>
      <c r="E2721" s="336"/>
      <c r="F2721" s="353"/>
      <c r="G2721" s="353"/>
      <c r="H2721" s="354"/>
      <c r="I2721" s="353" t="s">
        <v>76</v>
      </c>
      <c r="J2721" s="346">
        <f>SUM(J2716:J2720)</f>
        <v>1500</v>
      </c>
      <c r="K2721" s="346">
        <f>SUM(K2716:K2720)</f>
        <v>3000</v>
      </c>
      <c r="L2721" s="346">
        <f>SUM(L2716:L2720)</f>
        <v>3000</v>
      </c>
      <c r="M2721" s="165">
        <f>L2721/K2721*100</f>
        <v>100</v>
      </c>
    </row>
    <row r="2722" spans="1:13" ht="15" customHeight="1">
      <c r="A2722" s="335"/>
      <c r="B2722" s="335"/>
      <c r="C2722" s="335"/>
      <c r="D2722" s="336"/>
      <c r="E2722" s="336"/>
      <c r="F2722" s="338"/>
      <c r="G2722" s="338"/>
      <c r="H2722" s="339"/>
      <c r="I2722" s="338"/>
      <c r="J2722" s="344"/>
      <c r="K2722" s="344"/>
      <c r="L2722" s="344"/>
      <c r="M2722" s="345"/>
    </row>
    <row r="2723" spans="1:13" ht="15" customHeight="1">
      <c r="A2723" s="335">
        <v>15</v>
      </c>
      <c r="B2723" s="335"/>
      <c r="C2723" s="335">
        <v>2</v>
      </c>
      <c r="D2723" s="336"/>
      <c r="E2723" s="336"/>
      <c r="F2723" s="338" t="s">
        <v>1102</v>
      </c>
      <c r="G2723" s="338"/>
      <c r="H2723" s="339"/>
      <c r="I2723" s="338"/>
      <c r="J2723" s="344"/>
      <c r="K2723" s="344"/>
      <c r="L2723" s="344"/>
      <c r="M2723" s="345"/>
    </row>
    <row r="2724" spans="1:13" ht="15.75" customHeight="1">
      <c r="A2724" s="335"/>
      <c r="B2724" s="335"/>
      <c r="C2724" s="335"/>
      <c r="D2724" s="336">
        <v>2</v>
      </c>
      <c r="E2724" s="336"/>
      <c r="F2724" s="338"/>
      <c r="G2724" s="338"/>
      <c r="H2724" s="339" t="s">
        <v>757</v>
      </c>
      <c r="I2724" s="338"/>
      <c r="J2724" s="344"/>
      <c r="K2724" s="344"/>
      <c r="L2724" s="344"/>
      <c r="M2724" s="345"/>
    </row>
    <row r="2725" spans="1:13" ht="15.75" customHeight="1">
      <c r="A2725" s="335"/>
      <c r="B2725" s="335"/>
      <c r="C2725" s="335"/>
      <c r="D2725" s="336"/>
      <c r="E2725" s="336">
        <v>3</v>
      </c>
      <c r="F2725" s="338"/>
      <c r="G2725" s="338"/>
      <c r="H2725" s="339"/>
      <c r="I2725" s="339" t="s">
        <v>759</v>
      </c>
      <c r="J2725" s="340">
        <v>20000</v>
      </c>
      <c r="K2725" s="340">
        <v>23560</v>
      </c>
      <c r="L2725" s="340">
        <v>16560</v>
      </c>
      <c r="M2725" s="155">
        <f>L2725/K2725*100</f>
        <v>70.28862478777589</v>
      </c>
    </row>
    <row r="2726" spans="1:13" ht="15.75" customHeight="1">
      <c r="A2726" s="335"/>
      <c r="B2726" s="335"/>
      <c r="C2726" s="335"/>
      <c r="D2726" s="336"/>
      <c r="E2726" s="336"/>
      <c r="F2726" s="338"/>
      <c r="G2726" s="338"/>
      <c r="H2726" s="339"/>
      <c r="I2726" s="338"/>
      <c r="J2726" s="344"/>
      <c r="K2726" s="344"/>
      <c r="L2726" s="344"/>
      <c r="M2726" s="341"/>
    </row>
    <row r="2727" spans="1:13" ht="15.75" customHeight="1">
      <c r="A2727" s="335"/>
      <c r="B2727" s="335"/>
      <c r="C2727" s="335"/>
      <c r="D2727" s="336"/>
      <c r="E2727" s="336"/>
      <c r="F2727" s="353"/>
      <c r="G2727" s="353"/>
      <c r="H2727" s="354"/>
      <c r="I2727" s="353" t="s">
        <v>76</v>
      </c>
      <c r="J2727" s="346">
        <f>SUM(J2722:J2726)</f>
        <v>20000</v>
      </c>
      <c r="K2727" s="346">
        <f>SUM(K2722:K2726)</f>
        <v>23560</v>
      </c>
      <c r="L2727" s="346">
        <f>SUM(L2722:L2726)</f>
        <v>16560</v>
      </c>
      <c r="M2727" s="165">
        <f>L2727/K2727*100</f>
        <v>70.28862478777589</v>
      </c>
    </row>
    <row r="2728" spans="1:13" ht="15.75" customHeight="1">
      <c r="A2728" s="335"/>
      <c r="B2728" s="335"/>
      <c r="C2728" s="335"/>
      <c r="D2728" s="336"/>
      <c r="E2728" s="336"/>
      <c r="F2728" s="338"/>
      <c r="G2728" s="338"/>
      <c r="H2728" s="339"/>
      <c r="I2728" s="338"/>
      <c r="J2728" s="344"/>
      <c r="K2728" s="344"/>
      <c r="L2728" s="344"/>
      <c r="M2728" s="345"/>
    </row>
    <row r="2729" spans="1:13" ht="15.75" customHeight="1">
      <c r="A2729" s="335">
        <v>16</v>
      </c>
      <c r="B2729" s="335"/>
      <c r="C2729" s="335">
        <v>1</v>
      </c>
      <c r="D2729" s="336"/>
      <c r="E2729" s="336"/>
      <c r="F2729" s="338" t="s">
        <v>1103</v>
      </c>
      <c r="G2729" s="338"/>
      <c r="H2729" s="339"/>
      <c r="I2729" s="338"/>
      <c r="J2729" s="344"/>
      <c r="K2729" s="344"/>
      <c r="L2729" s="344"/>
      <c r="M2729" s="345"/>
    </row>
    <row r="2730" spans="1:13" ht="15.75" customHeight="1">
      <c r="A2730" s="335"/>
      <c r="B2730" s="335"/>
      <c r="C2730" s="335"/>
      <c r="D2730" s="336">
        <v>1</v>
      </c>
      <c r="E2730" s="336"/>
      <c r="F2730" s="338"/>
      <c r="G2730" s="338"/>
      <c r="H2730" s="339" t="s">
        <v>755</v>
      </c>
      <c r="I2730" s="338"/>
      <c r="J2730" s="344"/>
      <c r="K2730" s="344"/>
      <c r="L2730" s="344"/>
      <c r="M2730" s="345"/>
    </row>
    <row r="2731" spans="1:13" ht="15.75" customHeight="1">
      <c r="A2731" s="335"/>
      <c r="B2731" s="335"/>
      <c r="C2731" s="335"/>
      <c r="D2731" s="336"/>
      <c r="E2731" s="336">
        <v>5</v>
      </c>
      <c r="F2731" s="338"/>
      <c r="G2731" s="338"/>
      <c r="H2731" s="339"/>
      <c r="I2731" s="339" t="s">
        <v>1452</v>
      </c>
      <c r="J2731" s="340">
        <v>84</v>
      </c>
      <c r="K2731" s="340">
        <v>84</v>
      </c>
      <c r="L2731" s="340">
        <v>41</v>
      </c>
      <c r="M2731" s="155">
        <f>L2731/K2731*100</f>
        <v>48.80952380952381</v>
      </c>
    </row>
    <row r="2732" spans="1:13" ht="15.75" customHeight="1">
      <c r="A2732" s="335"/>
      <c r="B2732" s="335"/>
      <c r="C2732" s="335"/>
      <c r="D2732" s="336"/>
      <c r="E2732" s="336"/>
      <c r="F2732" s="338"/>
      <c r="G2732" s="338"/>
      <c r="H2732" s="339"/>
      <c r="I2732" s="338"/>
      <c r="J2732" s="344"/>
      <c r="K2732" s="344"/>
      <c r="L2732" s="344"/>
      <c r="M2732" s="341"/>
    </row>
    <row r="2733" spans="1:13" ht="15.75" customHeight="1">
      <c r="A2733" s="335"/>
      <c r="B2733" s="335"/>
      <c r="C2733" s="335"/>
      <c r="D2733" s="336"/>
      <c r="E2733" s="336"/>
      <c r="F2733" s="353"/>
      <c r="G2733" s="353"/>
      <c r="H2733" s="354"/>
      <c r="I2733" s="353" t="s">
        <v>76</v>
      </c>
      <c r="J2733" s="346">
        <f>SUM(J2731:J2732)</f>
        <v>84</v>
      </c>
      <c r="K2733" s="346">
        <f>SUM(K2731:K2732)</f>
        <v>84</v>
      </c>
      <c r="L2733" s="346">
        <f>SUM(L2731:L2732)</f>
        <v>41</v>
      </c>
      <c r="M2733" s="165">
        <f>L2733/K2733*100</f>
        <v>48.80952380952381</v>
      </c>
    </row>
    <row r="2734" spans="1:13" ht="15.75" customHeight="1">
      <c r="A2734" s="335"/>
      <c r="B2734" s="335"/>
      <c r="C2734" s="335"/>
      <c r="D2734" s="336"/>
      <c r="E2734" s="336"/>
      <c r="F2734" s="338"/>
      <c r="G2734" s="338"/>
      <c r="H2734" s="339"/>
      <c r="I2734" s="338"/>
      <c r="J2734" s="344"/>
      <c r="K2734" s="344"/>
      <c r="L2734" s="344"/>
      <c r="M2734" s="345"/>
    </row>
    <row r="2735" spans="1:13" ht="15.75" customHeight="1">
      <c r="A2735" s="335">
        <v>17</v>
      </c>
      <c r="B2735" s="335"/>
      <c r="C2735" s="335">
        <v>2</v>
      </c>
      <c r="D2735" s="336"/>
      <c r="E2735" s="336"/>
      <c r="F2735" s="338" t="s">
        <v>1104</v>
      </c>
      <c r="G2735" s="338"/>
      <c r="H2735" s="339"/>
      <c r="I2735" s="338"/>
      <c r="J2735" s="344"/>
      <c r="K2735" s="344"/>
      <c r="L2735" s="344"/>
      <c r="M2735" s="345"/>
    </row>
    <row r="2736" spans="1:13" ht="15.75" customHeight="1">
      <c r="A2736" s="335"/>
      <c r="B2736" s="335"/>
      <c r="C2736" s="335"/>
      <c r="D2736" s="336">
        <v>1</v>
      </c>
      <c r="E2736" s="336"/>
      <c r="F2736" s="338"/>
      <c r="G2736" s="338"/>
      <c r="H2736" s="339" t="s">
        <v>755</v>
      </c>
      <c r="I2736" s="338"/>
      <c r="J2736" s="344"/>
      <c r="K2736" s="344"/>
      <c r="L2736" s="344"/>
      <c r="M2736" s="345"/>
    </row>
    <row r="2737" spans="1:13" ht="15.75" customHeight="1">
      <c r="A2737" s="335"/>
      <c r="B2737" s="335"/>
      <c r="C2737" s="335"/>
      <c r="D2737" s="336"/>
      <c r="E2737" s="336">
        <v>5</v>
      </c>
      <c r="F2737" s="338"/>
      <c r="G2737" s="338"/>
      <c r="H2737" s="339"/>
      <c r="I2737" s="339" t="s">
        <v>1452</v>
      </c>
      <c r="J2737" s="340">
        <v>3000</v>
      </c>
      <c r="K2737" s="340">
        <v>3000</v>
      </c>
      <c r="L2737" s="340">
        <v>3000</v>
      </c>
      <c r="M2737" s="155">
        <f>L2737/K2737*100</f>
        <v>100</v>
      </c>
    </row>
    <row r="2738" spans="1:13" ht="15.75" customHeight="1">
      <c r="A2738" s="335"/>
      <c r="B2738" s="335"/>
      <c r="C2738" s="335"/>
      <c r="D2738" s="336"/>
      <c r="E2738" s="336"/>
      <c r="F2738" s="338"/>
      <c r="G2738" s="338"/>
      <c r="H2738" s="339"/>
      <c r="I2738" s="338"/>
      <c r="J2738" s="344"/>
      <c r="K2738" s="344"/>
      <c r="L2738" s="344"/>
      <c r="M2738" s="341"/>
    </row>
    <row r="2739" spans="1:13" ht="15.75" customHeight="1">
      <c r="A2739" s="335"/>
      <c r="B2739" s="335"/>
      <c r="C2739" s="335"/>
      <c r="D2739" s="336"/>
      <c r="E2739" s="336"/>
      <c r="F2739" s="353"/>
      <c r="G2739" s="353"/>
      <c r="H2739" s="354"/>
      <c r="I2739" s="353" t="s">
        <v>76</v>
      </c>
      <c r="J2739" s="346">
        <f>SUM(J2737:J2738)</f>
        <v>3000</v>
      </c>
      <c r="K2739" s="346">
        <f>SUM(K2737:K2738)</f>
        <v>3000</v>
      </c>
      <c r="L2739" s="346">
        <f>SUM(L2737:L2738)</f>
        <v>3000</v>
      </c>
      <c r="M2739" s="165">
        <f>L2739/K2739*100</f>
        <v>100</v>
      </c>
    </row>
    <row r="2740" spans="1:13" ht="15.75" customHeight="1">
      <c r="A2740" s="335"/>
      <c r="B2740" s="335"/>
      <c r="C2740" s="335"/>
      <c r="D2740" s="336"/>
      <c r="E2740" s="336"/>
      <c r="F2740" s="338"/>
      <c r="G2740" s="338"/>
      <c r="H2740" s="339"/>
      <c r="I2740" s="338"/>
      <c r="J2740" s="344"/>
      <c r="K2740" s="344"/>
      <c r="L2740" s="344"/>
      <c r="M2740" s="345"/>
    </row>
    <row r="2741" spans="1:13" ht="15.75" customHeight="1">
      <c r="A2741" s="335">
        <v>18</v>
      </c>
      <c r="B2741" s="335"/>
      <c r="C2741" s="335">
        <v>2</v>
      </c>
      <c r="D2741" s="336"/>
      <c r="E2741" s="336"/>
      <c r="F2741" s="338" t="s">
        <v>1105</v>
      </c>
      <c r="G2741" s="338"/>
      <c r="H2741" s="339"/>
      <c r="I2741" s="338"/>
      <c r="J2741" s="344"/>
      <c r="K2741" s="344"/>
      <c r="L2741" s="344"/>
      <c r="M2741" s="345"/>
    </row>
    <row r="2742" spans="1:13" ht="15.75" customHeight="1">
      <c r="A2742" s="335"/>
      <c r="B2742" s="335"/>
      <c r="C2742" s="335"/>
      <c r="D2742" s="336">
        <v>1</v>
      </c>
      <c r="E2742" s="336"/>
      <c r="F2742" s="338"/>
      <c r="G2742" s="338"/>
      <c r="H2742" s="339" t="s">
        <v>755</v>
      </c>
      <c r="I2742" s="338"/>
      <c r="J2742" s="344"/>
      <c r="K2742" s="344"/>
      <c r="L2742" s="344"/>
      <c r="M2742" s="345"/>
    </row>
    <row r="2743" spans="1:13" ht="15.75" customHeight="1">
      <c r="A2743" s="335"/>
      <c r="B2743" s="335"/>
      <c r="C2743" s="335"/>
      <c r="D2743" s="336"/>
      <c r="E2743" s="336">
        <v>5</v>
      </c>
      <c r="F2743" s="338"/>
      <c r="G2743" s="338"/>
      <c r="H2743" s="339"/>
      <c r="I2743" s="339" t="s">
        <v>1452</v>
      </c>
      <c r="J2743" s="340">
        <v>5225</v>
      </c>
      <c r="K2743" s="340">
        <v>5613</v>
      </c>
      <c r="L2743" s="340">
        <v>5084</v>
      </c>
      <c r="M2743" s="155">
        <f>L2743/K2743*100</f>
        <v>90.57544984856582</v>
      </c>
    </row>
    <row r="2744" spans="1:13" ht="15.75" customHeight="1">
      <c r="A2744" s="335"/>
      <c r="B2744" s="335"/>
      <c r="C2744" s="335"/>
      <c r="D2744" s="336"/>
      <c r="E2744" s="336"/>
      <c r="F2744" s="338"/>
      <c r="G2744" s="338"/>
      <c r="H2744" s="339"/>
      <c r="I2744" s="338"/>
      <c r="J2744" s="344"/>
      <c r="K2744" s="344"/>
      <c r="L2744" s="344"/>
      <c r="M2744" s="341"/>
    </row>
    <row r="2745" spans="1:13" ht="15.75" customHeight="1">
      <c r="A2745" s="335"/>
      <c r="B2745" s="335"/>
      <c r="C2745" s="335"/>
      <c r="D2745" s="336"/>
      <c r="E2745" s="336"/>
      <c r="F2745" s="353"/>
      <c r="G2745" s="353"/>
      <c r="H2745" s="354"/>
      <c r="I2745" s="353" t="s">
        <v>76</v>
      </c>
      <c r="J2745" s="346">
        <f>SUM(J2743:J2744)</f>
        <v>5225</v>
      </c>
      <c r="K2745" s="346">
        <f>SUM(K2743:K2744)</f>
        <v>5613</v>
      </c>
      <c r="L2745" s="346">
        <f>SUM(L2743:L2744)</f>
        <v>5084</v>
      </c>
      <c r="M2745" s="165">
        <f>L2745/K2745*100</f>
        <v>90.57544984856582</v>
      </c>
    </row>
    <row r="2746" spans="1:13" ht="15.75" customHeight="1">
      <c r="A2746" s="335"/>
      <c r="B2746" s="335"/>
      <c r="C2746" s="335"/>
      <c r="D2746" s="336"/>
      <c r="E2746" s="336"/>
      <c r="F2746" s="338"/>
      <c r="G2746" s="338"/>
      <c r="H2746" s="339"/>
      <c r="I2746" s="338"/>
      <c r="J2746" s="344"/>
      <c r="K2746" s="344"/>
      <c r="L2746" s="344"/>
      <c r="M2746" s="345"/>
    </row>
    <row r="2747" spans="1:13" ht="15.75" customHeight="1">
      <c r="A2747" s="335">
        <v>19</v>
      </c>
      <c r="B2747" s="335"/>
      <c r="C2747" s="335">
        <v>2</v>
      </c>
      <c r="D2747" s="336"/>
      <c r="E2747" s="336"/>
      <c r="F2747" s="338" t="s">
        <v>1106</v>
      </c>
      <c r="G2747" s="338"/>
      <c r="H2747" s="339"/>
      <c r="I2747" s="338"/>
      <c r="J2747" s="344"/>
      <c r="K2747" s="344"/>
      <c r="L2747" s="344"/>
      <c r="M2747" s="345"/>
    </row>
    <row r="2748" spans="1:13" ht="15.75" customHeight="1">
      <c r="A2748" s="335"/>
      <c r="B2748" s="335"/>
      <c r="C2748" s="335"/>
      <c r="D2748" s="336">
        <v>2</v>
      </c>
      <c r="E2748" s="336"/>
      <c r="F2748" s="338"/>
      <c r="G2748" s="338"/>
      <c r="H2748" s="339" t="s">
        <v>757</v>
      </c>
      <c r="I2748" s="338"/>
      <c r="J2748" s="344"/>
      <c r="K2748" s="344"/>
      <c r="L2748" s="344"/>
      <c r="M2748" s="345"/>
    </row>
    <row r="2749" spans="1:13" ht="15.75" customHeight="1">
      <c r="A2749" s="335"/>
      <c r="B2749" s="335"/>
      <c r="C2749" s="335"/>
      <c r="D2749" s="336"/>
      <c r="E2749" s="336">
        <v>3</v>
      </c>
      <c r="F2749" s="338"/>
      <c r="G2749" s="338"/>
      <c r="H2749" s="339"/>
      <c r="I2749" s="339" t="s">
        <v>759</v>
      </c>
      <c r="J2749" s="340">
        <v>30000</v>
      </c>
      <c r="K2749" s="340">
        <v>30000</v>
      </c>
      <c r="L2749" s="340">
        <v>30000</v>
      </c>
      <c r="M2749" s="155">
        <f>L2749/K2749*100</f>
        <v>100</v>
      </c>
    </row>
    <row r="2750" spans="1:13" ht="15.75" customHeight="1">
      <c r="A2750" s="335"/>
      <c r="B2750" s="335"/>
      <c r="C2750" s="335"/>
      <c r="D2750" s="336"/>
      <c r="E2750" s="336"/>
      <c r="F2750" s="338"/>
      <c r="G2750" s="338"/>
      <c r="H2750" s="339"/>
      <c r="I2750" s="338"/>
      <c r="J2750" s="344"/>
      <c r="K2750" s="344"/>
      <c r="L2750" s="344"/>
      <c r="M2750" s="341"/>
    </row>
    <row r="2751" spans="1:13" ht="15.75" customHeight="1">
      <c r="A2751" s="335"/>
      <c r="B2751" s="335"/>
      <c r="C2751" s="335"/>
      <c r="D2751" s="336"/>
      <c r="E2751" s="336"/>
      <c r="F2751" s="353"/>
      <c r="G2751" s="353"/>
      <c r="H2751" s="354"/>
      <c r="I2751" s="353" t="s">
        <v>76</v>
      </c>
      <c r="J2751" s="346">
        <f>SUM(J2749:J2750)</f>
        <v>30000</v>
      </c>
      <c r="K2751" s="346">
        <f>SUM(K2749:K2750)</f>
        <v>30000</v>
      </c>
      <c r="L2751" s="346">
        <f>SUM(L2749:L2750)</f>
        <v>30000</v>
      </c>
      <c r="M2751" s="165">
        <f>L2751/K2751*100</f>
        <v>100</v>
      </c>
    </row>
    <row r="2752" spans="1:13" ht="15.75" customHeight="1">
      <c r="A2752" s="335"/>
      <c r="B2752" s="335"/>
      <c r="C2752" s="335"/>
      <c r="D2752" s="336"/>
      <c r="E2752" s="336"/>
      <c r="F2752" s="338"/>
      <c r="G2752" s="338"/>
      <c r="H2752" s="339"/>
      <c r="I2752" s="338"/>
      <c r="J2752" s="344"/>
      <c r="K2752" s="344"/>
      <c r="L2752" s="344"/>
      <c r="M2752" s="345"/>
    </row>
    <row r="2753" spans="1:13" ht="15.75" customHeight="1">
      <c r="A2753" s="335">
        <v>20</v>
      </c>
      <c r="B2753" s="335"/>
      <c r="C2753" s="335">
        <v>2</v>
      </c>
      <c r="D2753" s="336"/>
      <c r="E2753" s="336"/>
      <c r="F2753" s="338" t="s">
        <v>1107</v>
      </c>
      <c r="G2753" s="338"/>
      <c r="H2753" s="339"/>
      <c r="I2753" s="338"/>
      <c r="J2753" s="344"/>
      <c r="K2753" s="344"/>
      <c r="L2753" s="344"/>
      <c r="M2753" s="345"/>
    </row>
    <row r="2754" spans="1:13" ht="15.75" customHeight="1">
      <c r="A2754" s="335"/>
      <c r="B2754" s="335"/>
      <c r="C2754" s="335"/>
      <c r="D2754" s="336">
        <v>1</v>
      </c>
      <c r="E2754" s="336"/>
      <c r="F2754" s="338"/>
      <c r="G2754" s="338"/>
      <c r="H2754" s="339" t="s">
        <v>755</v>
      </c>
      <c r="I2754" s="338"/>
      <c r="J2754" s="344"/>
      <c r="K2754" s="344"/>
      <c r="L2754" s="344"/>
      <c r="M2754" s="345"/>
    </row>
    <row r="2755" spans="1:13" ht="15.75" customHeight="1">
      <c r="A2755" s="335"/>
      <c r="B2755" s="335"/>
      <c r="C2755" s="335"/>
      <c r="D2755" s="336"/>
      <c r="E2755" s="336">
        <v>5</v>
      </c>
      <c r="F2755" s="338"/>
      <c r="G2755" s="338"/>
      <c r="H2755" s="339"/>
      <c r="I2755" s="339" t="s">
        <v>1452</v>
      </c>
      <c r="J2755" s="340">
        <v>36000</v>
      </c>
      <c r="K2755" s="340">
        <v>36000</v>
      </c>
      <c r="L2755" s="340">
        <v>36000</v>
      </c>
      <c r="M2755" s="155">
        <f>L2755/K2755*100</f>
        <v>100</v>
      </c>
    </row>
    <row r="2756" spans="1:13" ht="15.75" customHeight="1">
      <c r="A2756" s="335"/>
      <c r="B2756" s="335"/>
      <c r="C2756" s="335"/>
      <c r="D2756" s="336"/>
      <c r="E2756" s="336"/>
      <c r="F2756" s="338"/>
      <c r="G2756" s="338"/>
      <c r="H2756" s="339"/>
      <c r="I2756" s="338"/>
      <c r="J2756" s="344"/>
      <c r="K2756" s="344"/>
      <c r="L2756" s="344"/>
      <c r="M2756" s="341"/>
    </row>
    <row r="2757" spans="1:13" ht="15.75" customHeight="1">
      <c r="A2757" s="335"/>
      <c r="B2757" s="335"/>
      <c r="C2757" s="335"/>
      <c r="D2757" s="336"/>
      <c r="E2757" s="336"/>
      <c r="F2757" s="353"/>
      <c r="G2757" s="353"/>
      <c r="H2757" s="354"/>
      <c r="I2757" s="353" t="s">
        <v>76</v>
      </c>
      <c r="J2757" s="346">
        <f>SUM(J2755:J2756)</f>
        <v>36000</v>
      </c>
      <c r="K2757" s="346">
        <f>SUM(K2755:K2756)</f>
        <v>36000</v>
      </c>
      <c r="L2757" s="346">
        <f>SUM(L2755:L2756)</f>
        <v>36000</v>
      </c>
      <c r="M2757" s="165">
        <f>L2757/K2757*100</f>
        <v>100</v>
      </c>
    </row>
    <row r="2758" spans="1:13" ht="15" customHeight="1">
      <c r="A2758" s="335"/>
      <c r="B2758" s="335"/>
      <c r="C2758" s="335"/>
      <c r="D2758" s="336"/>
      <c r="E2758" s="336"/>
      <c r="F2758" s="338"/>
      <c r="G2758" s="338"/>
      <c r="H2758" s="339"/>
      <c r="I2758" s="338"/>
      <c r="J2758" s="344"/>
      <c r="K2758" s="344"/>
      <c r="L2758" s="344"/>
      <c r="M2758" s="345"/>
    </row>
    <row r="2759" spans="1:13" ht="15" customHeight="1">
      <c r="A2759" s="335">
        <v>21</v>
      </c>
      <c r="B2759" s="335"/>
      <c r="C2759" s="335">
        <v>2</v>
      </c>
      <c r="D2759" s="336"/>
      <c r="E2759" s="336"/>
      <c r="F2759" s="338" t="s">
        <v>1108</v>
      </c>
      <c r="G2759" s="338"/>
      <c r="H2759" s="339"/>
      <c r="I2759" s="338"/>
      <c r="J2759" s="344"/>
      <c r="K2759" s="344"/>
      <c r="L2759" s="344"/>
      <c r="M2759" s="345"/>
    </row>
    <row r="2760" spans="1:13" ht="15" customHeight="1">
      <c r="A2760" s="335"/>
      <c r="B2760" s="335"/>
      <c r="C2760" s="335"/>
      <c r="D2760" s="336">
        <v>2</v>
      </c>
      <c r="E2760" s="336"/>
      <c r="F2760" s="338"/>
      <c r="G2760" s="338"/>
      <c r="H2760" s="339" t="s">
        <v>757</v>
      </c>
      <c r="I2760" s="338"/>
      <c r="J2760" s="344"/>
      <c r="K2760" s="344"/>
      <c r="L2760" s="344"/>
      <c r="M2760" s="345"/>
    </row>
    <row r="2761" spans="1:13" ht="15" customHeight="1">
      <c r="A2761" s="335"/>
      <c r="B2761" s="335"/>
      <c r="C2761" s="335"/>
      <c r="D2761" s="336"/>
      <c r="E2761" s="336">
        <v>3</v>
      </c>
      <c r="F2761" s="338"/>
      <c r="G2761" s="338"/>
      <c r="H2761" s="339"/>
      <c r="I2761" s="339" t="s">
        <v>759</v>
      </c>
      <c r="J2761" s="340">
        <v>30000</v>
      </c>
      <c r="K2761" s="340">
        <v>30000</v>
      </c>
      <c r="L2761" s="340">
        <v>30000</v>
      </c>
      <c r="M2761" s="155">
        <f>L2761/K2761*100</f>
        <v>100</v>
      </c>
    </row>
    <row r="2762" spans="1:13" ht="15" customHeight="1">
      <c r="A2762" s="335"/>
      <c r="B2762" s="335"/>
      <c r="C2762" s="335"/>
      <c r="D2762" s="336"/>
      <c r="E2762" s="336"/>
      <c r="F2762" s="338"/>
      <c r="G2762" s="338"/>
      <c r="H2762" s="339"/>
      <c r="I2762" s="338"/>
      <c r="J2762" s="344"/>
      <c r="K2762" s="344"/>
      <c r="L2762" s="344"/>
      <c r="M2762" s="341"/>
    </row>
    <row r="2763" spans="1:13" ht="15" customHeight="1">
      <c r="A2763" s="335"/>
      <c r="B2763" s="335"/>
      <c r="C2763" s="335"/>
      <c r="D2763" s="336"/>
      <c r="E2763" s="336"/>
      <c r="F2763" s="353"/>
      <c r="G2763" s="353"/>
      <c r="H2763" s="354"/>
      <c r="I2763" s="353" t="s">
        <v>76</v>
      </c>
      <c r="J2763" s="346">
        <f>SUM(J2761:J2762)</f>
        <v>30000</v>
      </c>
      <c r="K2763" s="346">
        <f>SUM(K2761:K2762)</f>
        <v>30000</v>
      </c>
      <c r="L2763" s="346">
        <f>SUM(L2761:L2762)</f>
        <v>30000</v>
      </c>
      <c r="M2763" s="165">
        <f>L2763/K2763*100</f>
        <v>100</v>
      </c>
    </row>
    <row r="2764" spans="1:13" ht="16.5" customHeight="1">
      <c r="A2764" s="335"/>
      <c r="B2764" s="335"/>
      <c r="C2764" s="335"/>
      <c r="D2764" s="336"/>
      <c r="E2764" s="336"/>
      <c r="F2764" s="338"/>
      <c r="G2764" s="338"/>
      <c r="H2764" s="339"/>
      <c r="I2764" s="338"/>
      <c r="J2764" s="344"/>
      <c r="K2764" s="344"/>
      <c r="L2764" s="344"/>
      <c r="M2764" s="345"/>
    </row>
    <row r="2765" spans="1:13" ht="16.5" customHeight="1">
      <c r="A2765" s="335">
        <v>22</v>
      </c>
      <c r="B2765" s="335"/>
      <c r="C2765" s="335">
        <v>2</v>
      </c>
      <c r="D2765" s="336"/>
      <c r="E2765" s="336"/>
      <c r="F2765" s="338" t="s">
        <v>1109</v>
      </c>
      <c r="G2765" s="338"/>
      <c r="H2765" s="339"/>
      <c r="I2765" s="338"/>
      <c r="J2765" s="344"/>
      <c r="K2765" s="344"/>
      <c r="L2765" s="344"/>
      <c r="M2765" s="345"/>
    </row>
    <row r="2766" spans="1:13" ht="16.5" customHeight="1">
      <c r="A2766" s="335"/>
      <c r="B2766" s="335"/>
      <c r="C2766" s="335"/>
      <c r="D2766" s="336">
        <v>2</v>
      </c>
      <c r="E2766" s="336"/>
      <c r="F2766" s="338"/>
      <c r="G2766" s="338"/>
      <c r="H2766" s="339" t="s">
        <v>757</v>
      </c>
      <c r="I2766" s="338"/>
      <c r="J2766" s="344"/>
      <c r="K2766" s="344"/>
      <c r="L2766" s="344"/>
      <c r="M2766" s="345"/>
    </row>
    <row r="2767" spans="1:13" ht="16.5" customHeight="1">
      <c r="A2767" s="335"/>
      <c r="B2767" s="335"/>
      <c r="C2767" s="335"/>
      <c r="D2767" s="336"/>
      <c r="E2767" s="336">
        <v>3</v>
      </c>
      <c r="F2767" s="338"/>
      <c r="G2767" s="338"/>
      <c r="H2767" s="339"/>
      <c r="I2767" s="339" t="s">
        <v>759</v>
      </c>
      <c r="J2767" s="340">
        <v>5000</v>
      </c>
      <c r="K2767" s="340">
        <v>5000</v>
      </c>
      <c r="L2767" s="340">
        <v>5000</v>
      </c>
      <c r="M2767" s="155">
        <f>L2767/K2767*100</f>
        <v>100</v>
      </c>
    </row>
    <row r="2768" spans="1:13" ht="11.25" customHeight="1">
      <c r="A2768" s="335"/>
      <c r="B2768" s="335"/>
      <c r="C2768" s="335"/>
      <c r="D2768" s="336"/>
      <c r="E2768" s="336"/>
      <c r="F2768" s="338"/>
      <c r="G2768" s="338"/>
      <c r="H2768" s="339"/>
      <c r="I2768" s="338"/>
      <c r="J2768" s="344"/>
      <c r="K2768" s="344"/>
      <c r="L2768" s="344"/>
      <c r="M2768" s="341"/>
    </row>
    <row r="2769" spans="1:13" ht="16.5" customHeight="1">
      <c r="A2769" s="335"/>
      <c r="B2769" s="335"/>
      <c r="C2769" s="335"/>
      <c r="D2769" s="336"/>
      <c r="E2769" s="336"/>
      <c r="F2769" s="353"/>
      <c r="G2769" s="353"/>
      <c r="H2769" s="354"/>
      <c r="I2769" s="353" t="s">
        <v>76</v>
      </c>
      <c r="J2769" s="346">
        <f>SUM(J2767:J2768)</f>
        <v>5000</v>
      </c>
      <c r="K2769" s="346">
        <f>SUM(K2767:K2768)</f>
        <v>5000</v>
      </c>
      <c r="L2769" s="346">
        <f>SUM(L2767:L2768)</f>
        <v>5000</v>
      </c>
      <c r="M2769" s="165">
        <f>L2769/K2769*100</f>
        <v>100</v>
      </c>
    </row>
    <row r="2770" spans="1:13" ht="15.75" customHeight="1">
      <c r="A2770" s="335"/>
      <c r="B2770" s="335"/>
      <c r="C2770" s="335"/>
      <c r="D2770" s="336"/>
      <c r="E2770" s="336"/>
      <c r="F2770" s="338"/>
      <c r="G2770" s="338"/>
      <c r="H2770" s="339"/>
      <c r="I2770" s="338"/>
      <c r="J2770" s="344"/>
      <c r="K2770" s="344"/>
      <c r="L2770" s="344"/>
      <c r="M2770" s="345"/>
    </row>
    <row r="2771" spans="1:13" ht="14.25" customHeight="1">
      <c r="A2771" s="335">
        <v>23</v>
      </c>
      <c r="B2771" s="335"/>
      <c r="C2771" s="335">
        <v>2</v>
      </c>
      <c r="D2771" s="336"/>
      <c r="E2771" s="336"/>
      <c r="F2771" s="338" t="s">
        <v>1110</v>
      </c>
      <c r="G2771" s="338"/>
      <c r="H2771" s="339"/>
      <c r="I2771" s="338"/>
      <c r="J2771" s="344"/>
      <c r="K2771" s="344"/>
      <c r="L2771" s="344"/>
      <c r="M2771" s="345"/>
    </row>
    <row r="2772" spans="1:13" ht="14.25" customHeight="1">
      <c r="A2772" s="335"/>
      <c r="B2772" s="335"/>
      <c r="C2772" s="335"/>
      <c r="D2772" s="336">
        <v>2</v>
      </c>
      <c r="E2772" s="336"/>
      <c r="F2772" s="338"/>
      <c r="G2772" s="338"/>
      <c r="H2772" s="339" t="s">
        <v>757</v>
      </c>
      <c r="I2772" s="338"/>
      <c r="J2772" s="344"/>
      <c r="K2772" s="344"/>
      <c r="L2772" s="344"/>
      <c r="M2772" s="345"/>
    </row>
    <row r="2773" spans="1:13" ht="14.25" customHeight="1">
      <c r="A2773" s="335"/>
      <c r="B2773" s="335"/>
      <c r="C2773" s="335"/>
      <c r="D2773" s="336"/>
      <c r="E2773" s="336">
        <v>3</v>
      </c>
      <c r="F2773" s="338"/>
      <c r="G2773" s="338"/>
      <c r="H2773" s="339"/>
      <c r="I2773" s="339" t="s">
        <v>759</v>
      </c>
      <c r="J2773" s="340">
        <v>15600</v>
      </c>
      <c r="K2773" s="340">
        <v>15600</v>
      </c>
      <c r="L2773" s="340"/>
      <c r="M2773" s="155"/>
    </row>
    <row r="2774" spans="1:13" ht="14.25" customHeight="1">
      <c r="A2774" s="335"/>
      <c r="B2774" s="335"/>
      <c r="C2774" s="335"/>
      <c r="D2774" s="336"/>
      <c r="E2774" s="336"/>
      <c r="F2774" s="338"/>
      <c r="G2774" s="338"/>
      <c r="H2774" s="339"/>
      <c r="I2774" s="338"/>
      <c r="J2774" s="344"/>
      <c r="K2774" s="344"/>
      <c r="L2774" s="344"/>
      <c r="M2774" s="341"/>
    </row>
    <row r="2775" spans="1:13" ht="14.25" customHeight="1">
      <c r="A2775" s="335"/>
      <c r="B2775" s="335"/>
      <c r="C2775" s="335"/>
      <c r="D2775" s="336"/>
      <c r="E2775" s="336"/>
      <c r="F2775" s="353"/>
      <c r="G2775" s="353"/>
      <c r="H2775" s="354"/>
      <c r="I2775" s="353" t="s">
        <v>76</v>
      </c>
      <c r="J2775" s="346">
        <f>SUM(J2773:J2774)</f>
        <v>15600</v>
      </c>
      <c r="K2775" s="346">
        <f>SUM(K2773:K2774)</f>
        <v>15600</v>
      </c>
      <c r="L2775" s="346">
        <f>SUM(L2773:L2774)</f>
        <v>0</v>
      </c>
      <c r="M2775" s="165"/>
    </row>
    <row r="2776" spans="1:13" ht="14.25" customHeight="1">
      <c r="A2776" s="335"/>
      <c r="B2776" s="335"/>
      <c r="C2776" s="335"/>
      <c r="D2776" s="336"/>
      <c r="E2776" s="336"/>
      <c r="F2776" s="338"/>
      <c r="G2776" s="338"/>
      <c r="H2776" s="339"/>
      <c r="I2776" s="338"/>
      <c r="J2776" s="344"/>
      <c r="K2776" s="344"/>
      <c r="L2776" s="344"/>
      <c r="M2776" s="345"/>
    </row>
    <row r="2777" spans="1:13" ht="14.25" customHeight="1">
      <c r="A2777" s="335">
        <v>24</v>
      </c>
      <c r="B2777" s="335"/>
      <c r="C2777" s="335">
        <v>2</v>
      </c>
      <c r="D2777" s="336"/>
      <c r="E2777" s="336"/>
      <c r="F2777" s="338" t="s">
        <v>1111</v>
      </c>
      <c r="G2777" s="338"/>
      <c r="H2777" s="339"/>
      <c r="I2777" s="338"/>
      <c r="J2777" s="344"/>
      <c r="K2777" s="344"/>
      <c r="L2777" s="344"/>
      <c r="M2777" s="345"/>
    </row>
    <row r="2778" spans="1:13" ht="14.25" customHeight="1">
      <c r="A2778" s="335"/>
      <c r="B2778" s="335"/>
      <c r="C2778" s="335"/>
      <c r="D2778" s="336">
        <v>1</v>
      </c>
      <c r="E2778" s="336"/>
      <c r="F2778" s="338"/>
      <c r="G2778" s="338"/>
      <c r="H2778" s="339" t="s">
        <v>755</v>
      </c>
      <c r="I2778" s="338"/>
      <c r="J2778" s="344"/>
      <c r="K2778" s="344"/>
      <c r="L2778" s="344"/>
      <c r="M2778" s="345"/>
    </row>
    <row r="2779" spans="1:13" ht="14.25" customHeight="1">
      <c r="A2779" s="335"/>
      <c r="B2779" s="335"/>
      <c r="C2779" s="335"/>
      <c r="D2779" s="336"/>
      <c r="E2779" s="336">
        <v>5</v>
      </c>
      <c r="F2779" s="338"/>
      <c r="G2779" s="338"/>
      <c r="H2779" s="339"/>
      <c r="I2779" s="339" t="s">
        <v>1452</v>
      </c>
      <c r="J2779" s="340">
        <v>600</v>
      </c>
      <c r="K2779" s="340">
        <v>977</v>
      </c>
      <c r="L2779" s="340">
        <v>377</v>
      </c>
      <c r="M2779" s="155">
        <f>L2779/K2779*100</f>
        <v>38.58751279426817</v>
      </c>
    </row>
    <row r="2780" spans="1:13" ht="14.25" customHeight="1">
      <c r="A2780" s="335"/>
      <c r="B2780" s="335"/>
      <c r="C2780" s="335"/>
      <c r="D2780" s="336"/>
      <c r="E2780" s="336"/>
      <c r="F2780" s="338"/>
      <c r="G2780" s="338"/>
      <c r="H2780" s="339"/>
      <c r="I2780" s="338"/>
      <c r="J2780" s="344"/>
      <c r="K2780" s="344"/>
      <c r="L2780" s="344"/>
      <c r="M2780" s="341"/>
    </row>
    <row r="2781" spans="1:13" ht="14.25" customHeight="1">
      <c r="A2781" s="335"/>
      <c r="B2781" s="335"/>
      <c r="C2781" s="335"/>
      <c r="D2781" s="336"/>
      <c r="E2781" s="336"/>
      <c r="F2781" s="353"/>
      <c r="G2781" s="353"/>
      <c r="H2781" s="354"/>
      <c r="I2781" s="353" t="s">
        <v>76</v>
      </c>
      <c r="J2781" s="346">
        <f>SUM(J2779:J2780)</f>
        <v>600</v>
      </c>
      <c r="K2781" s="346">
        <f>SUM(K2779:K2780)</f>
        <v>977</v>
      </c>
      <c r="L2781" s="346">
        <f>SUM(L2779:L2780)</f>
        <v>377</v>
      </c>
      <c r="M2781" s="165">
        <f>L2781/K2781*100</f>
        <v>38.58751279426817</v>
      </c>
    </row>
    <row r="2782" spans="1:13" ht="14.25" customHeight="1">
      <c r="A2782" s="335"/>
      <c r="B2782" s="335"/>
      <c r="C2782" s="335"/>
      <c r="D2782" s="336"/>
      <c r="E2782" s="336"/>
      <c r="F2782" s="338"/>
      <c r="G2782" s="338"/>
      <c r="H2782" s="339"/>
      <c r="I2782" s="338"/>
      <c r="J2782" s="344"/>
      <c r="K2782" s="344"/>
      <c r="L2782" s="344"/>
      <c r="M2782" s="345"/>
    </row>
    <row r="2783" spans="1:13" ht="14.25" customHeight="1">
      <c r="A2783" s="335">
        <v>25</v>
      </c>
      <c r="B2783" s="335"/>
      <c r="C2783" s="335">
        <v>2</v>
      </c>
      <c r="D2783" s="336"/>
      <c r="E2783" s="336"/>
      <c r="F2783" s="338" t="s">
        <v>1112</v>
      </c>
      <c r="G2783" s="338"/>
      <c r="H2783" s="339"/>
      <c r="I2783" s="338"/>
      <c r="J2783" s="344"/>
      <c r="K2783" s="344"/>
      <c r="L2783" s="344"/>
      <c r="M2783" s="345"/>
    </row>
    <row r="2784" spans="1:13" ht="14.25" customHeight="1">
      <c r="A2784" s="335"/>
      <c r="B2784" s="335"/>
      <c r="C2784" s="335"/>
      <c r="D2784" s="336">
        <v>1</v>
      </c>
      <c r="E2784" s="336"/>
      <c r="F2784" s="338"/>
      <c r="G2784" s="338"/>
      <c r="H2784" s="339" t="s">
        <v>755</v>
      </c>
      <c r="I2784" s="338"/>
      <c r="J2784" s="344"/>
      <c r="K2784" s="344"/>
      <c r="L2784" s="344"/>
      <c r="M2784" s="345"/>
    </row>
    <row r="2785" spans="1:13" ht="14.25" customHeight="1">
      <c r="A2785" s="335"/>
      <c r="B2785" s="335"/>
      <c r="C2785" s="335"/>
      <c r="D2785" s="336"/>
      <c r="E2785" s="336">
        <v>5</v>
      </c>
      <c r="F2785" s="338"/>
      <c r="G2785" s="338"/>
      <c r="H2785" s="339"/>
      <c r="I2785" s="339" t="s">
        <v>1452</v>
      </c>
      <c r="J2785" s="340">
        <v>10000</v>
      </c>
      <c r="K2785" s="340">
        <v>10000</v>
      </c>
      <c r="L2785" s="340">
        <v>10000</v>
      </c>
      <c r="M2785" s="155">
        <f>L2785/K2785*100</f>
        <v>100</v>
      </c>
    </row>
    <row r="2786" spans="1:13" ht="14.25" customHeight="1">
      <c r="A2786" s="335"/>
      <c r="B2786" s="335"/>
      <c r="C2786" s="335"/>
      <c r="D2786" s="336">
        <v>2</v>
      </c>
      <c r="E2786" s="336"/>
      <c r="F2786" s="338"/>
      <c r="G2786" s="338"/>
      <c r="H2786" s="339" t="s">
        <v>757</v>
      </c>
      <c r="I2786" s="338"/>
      <c r="J2786" s="344"/>
      <c r="K2786" s="344"/>
      <c r="L2786" s="344"/>
      <c r="M2786" s="293"/>
    </row>
    <row r="2787" spans="1:13" ht="14.25" customHeight="1">
      <c r="A2787" s="335"/>
      <c r="B2787" s="335"/>
      <c r="C2787" s="335"/>
      <c r="D2787" s="336"/>
      <c r="E2787" s="336">
        <v>3</v>
      </c>
      <c r="F2787" s="338"/>
      <c r="G2787" s="338"/>
      <c r="H2787" s="339"/>
      <c r="I2787" s="339" t="s">
        <v>759</v>
      </c>
      <c r="J2787" s="340">
        <v>8000</v>
      </c>
      <c r="K2787" s="340">
        <v>13000</v>
      </c>
      <c r="L2787" s="340">
        <v>13000</v>
      </c>
      <c r="M2787" s="155">
        <f>L2787/K2787*100</f>
        <v>100</v>
      </c>
    </row>
    <row r="2788" spans="1:13" ht="14.25" customHeight="1">
      <c r="A2788" s="335"/>
      <c r="B2788" s="335"/>
      <c r="C2788" s="335"/>
      <c r="D2788" s="336"/>
      <c r="E2788" s="336"/>
      <c r="F2788" s="338"/>
      <c r="G2788" s="338"/>
      <c r="H2788" s="339"/>
      <c r="I2788" s="338"/>
      <c r="J2788" s="344"/>
      <c r="K2788" s="344"/>
      <c r="L2788" s="344"/>
      <c r="M2788" s="345"/>
    </row>
    <row r="2789" spans="1:13" ht="14.25" customHeight="1">
      <c r="A2789" s="335"/>
      <c r="B2789" s="335"/>
      <c r="C2789" s="335"/>
      <c r="D2789" s="336"/>
      <c r="E2789" s="336"/>
      <c r="F2789" s="353"/>
      <c r="G2789" s="353"/>
      <c r="H2789" s="354"/>
      <c r="I2789" s="353" t="s">
        <v>76</v>
      </c>
      <c r="J2789" s="346">
        <f>SUM(J2784:J2788)</f>
        <v>18000</v>
      </c>
      <c r="K2789" s="346">
        <f>SUM(K2784:K2788)</f>
        <v>23000</v>
      </c>
      <c r="L2789" s="346">
        <f>SUM(L2784:L2788)</f>
        <v>23000</v>
      </c>
      <c r="M2789" s="165">
        <f>L2789/K2789*100</f>
        <v>100</v>
      </c>
    </row>
    <row r="2790" spans="1:13" ht="14.25" customHeight="1">
      <c r="A2790" s="335"/>
      <c r="B2790" s="335"/>
      <c r="C2790" s="335"/>
      <c r="D2790" s="336"/>
      <c r="E2790" s="336"/>
      <c r="F2790" s="338"/>
      <c r="G2790" s="338"/>
      <c r="H2790" s="339"/>
      <c r="I2790" s="338"/>
      <c r="J2790" s="344"/>
      <c r="K2790" s="344"/>
      <c r="L2790" s="344"/>
      <c r="M2790" s="345"/>
    </row>
    <row r="2791" spans="1:13" ht="14.25" customHeight="1">
      <c r="A2791" s="335">
        <v>26</v>
      </c>
      <c r="B2791" s="335"/>
      <c r="C2791" s="335">
        <v>2</v>
      </c>
      <c r="D2791" s="336"/>
      <c r="E2791" s="336"/>
      <c r="F2791" s="338" t="s">
        <v>1113</v>
      </c>
      <c r="G2791" s="338"/>
      <c r="H2791" s="339"/>
      <c r="I2791" s="338"/>
      <c r="J2791" s="344"/>
      <c r="K2791" s="344"/>
      <c r="L2791" s="344"/>
      <c r="M2791" s="345"/>
    </row>
    <row r="2792" spans="1:13" ht="14.25" customHeight="1">
      <c r="A2792" s="335"/>
      <c r="B2792" s="335"/>
      <c r="C2792" s="335"/>
      <c r="D2792" s="336">
        <v>1</v>
      </c>
      <c r="E2792" s="336"/>
      <c r="F2792" s="338"/>
      <c r="G2792" s="338"/>
      <c r="H2792" s="339" t="s">
        <v>755</v>
      </c>
      <c r="I2792" s="338"/>
      <c r="J2792" s="344"/>
      <c r="K2792" s="344"/>
      <c r="L2792" s="344"/>
      <c r="M2792" s="345"/>
    </row>
    <row r="2793" spans="1:13" ht="14.25" customHeight="1">
      <c r="A2793" s="335"/>
      <c r="B2793" s="335"/>
      <c r="C2793" s="335"/>
      <c r="D2793" s="336"/>
      <c r="E2793" s="336">
        <v>5</v>
      </c>
      <c r="F2793" s="338"/>
      <c r="G2793" s="338"/>
      <c r="H2793" s="339"/>
      <c r="I2793" s="339" t="s">
        <v>1452</v>
      </c>
      <c r="J2793" s="340">
        <v>22979</v>
      </c>
      <c r="K2793" s="340">
        <v>22979</v>
      </c>
      <c r="L2793" s="340">
        <v>22979</v>
      </c>
      <c r="M2793" s="155">
        <f>L2793/K2793*100</f>
        <v>100</v>
      </c>
    </row>
    <row r="2794" spans="1:13" ht="14.25" customHeight="1">
      <c r="A2794" s="335"/>
      <c r="B2794" s="335"/>
      <c r="C2794" s="335"/>
      <c r="D2794" s="336">
        <v>2</v>
      </c>
      <c r="E2794" s="336"/>
      <c r="F2794" s="338"/>
      <c r="G2794" s="338"/>
      <c r="H2794" s="339" t="s">
        <v>757</v>
      </c>
      <c r="I2794" s="338"/>
      <c r="J2794" s="344"/>
      <c r="K2794" s="344"/>
      <c r="L2794" s="344"/>
      <c r="M2794" s="293"/>
    </row>
    <row r="2795" spans="1:13" ht="14.25" customHeight="1">
      <c r="A2795" s="335"/>
      <c r="B2795" s="335"/>
      <c r="C2795" s="335"/>
      <c r="D2795" s="336"/>
      <c r="E2795" s="336">
        <v>3</v>
      </c>
      <c r="F2795" s="338"/>
      <c r="G2795" s="338"/>
      <c r="H2795" s="339"/>
      <c r="I2795" s="339" t="s">
        <v>759</v>
      </c>
      <c r="J2795" s="340">
        <v>7660</v>
      </c>
      <c r="K2795" s="340">
        <v>7660</v>
      </c>
      <c r="L2795" s="340">
        <v>7660</v>
      </c>
      <c r="M2795" s="155">
        <f>L2795/K2795*100</f>
        <v>100</v>
      </c>
    </row>
    <row r="2796" spans="1:13" ht="14.25" customHeight="1">
      <c r="A2796" s="335"/>
      <c r="B2796" s="335"/>
      <c r="C2796" s="335"/>
      <c r="D2796" s="336"/>
      <c r="E2796" s="336"/>
      <c r="F2796" s="338"/>
      <c r="G2796" s="338"/>
      <c r="H2796" s="339"/>
      <c r="I2796" s="338"/>
      <c r="J2796" s="344"/>
      <c r="K2796" s="344"/>
      <c r="L2796" s="344"/>
      <c r="M2796" s="345"/>
    </row>
    <row r="2797" spans="1:13" ht="14.25" customHeight="1">
      <c r="A2797" s="335"/>
      <c r="B2797" s="335"/>
      <c r="C2797" s="335"/>
      <c r="D2797" s="336"/>
      <c r="E2797" s="336"/>
      <c r="F2797" s="353"/>
      <c r="G2797" s="353"/>
      <c r="H2797" s="354"/>
      <c r="I2797" s="353" t="s">
        <v>76</v>
      </c>
      <c r="J2797" s="346">
        <f>SUM(J2792:J2796)</f>
        <v>30639</v>
      </c>
      <c r="K2797" s="346">
        <f>SUM(K2792:K2796)</f>
        <v>30639</v>
      </c>
      <c r="L2797" s="346">
        <f>SUM(L2792:L2796)</f>
        <v>30639</v>
      </c>
      <c r="M2797" s="165">
        <f>L2797/K2797*100</f>
        <v>100</v>
      </c>
    </row>
    <row r="2798" spans="1:13" ht="14.25" customHeight="1">
      <c r="A2798" s="335"/>
      <c r="B2798" s="335"/>
      <c r="C2798" s="335"/>
      <c r="D2798" s="336"/>
      <c r="E2798" s="336"/>
      <c r="F2798" s="338"/>
      <c r="G2798" s="338"/>
      <c r="H2798" s="339"/>
      <c r="I2798" s="338"/>
      <c r="J2798" s="344"/>
      <c r="K2798" s="344"/>
      <c r="L2798" s="344"/>
      <c r="M2798" s="345"/>
    </row>
    <row r="2799" spans="1:13" ht="14.25" customHeight="1">
      <c r="A2799" s="335">
        <v>27</v>
      </c>
      <c r="B2799" s="335"/>
      <c r="C2799" s="335">
        <v>2</v>
      </c>
      <c r="D2799" s="336"/>
      <c r="E2799" s="336"/>
      <c r="F2799" s="338" t="s">
        <v>1114</v>
      </c>
      <c r="G2799" s="338"/>
      <c r="H2799" s="339"/>
      <c r="I2799" s="338"/>
      <c r="J2799" s="344"/>
      <c r="K2799" s="344"/>
      <c r="L2799" s="344"/>
      <c r="M2799" s="345"/>
    </row>
    <row r="2800" spans="1:13" ht="14.25" customHeight="1">
      <c r="A2800" s="335"/>
      <c r="B2800" s="335"/>
      <c r="C2800" s="335"/>
      <c r="D2800" s="336">
        <v>1</v>
      </c>
      <c r="E2800" s="336"/>
      <c r="F2800" s="338"/>
      <c r="G2800" s="338"/>
      <c r="H2800" s="339" t="s">
        <v>755</v>
      </c>
      <c r="I2800" s="338"/>
      <c r="J2800" s="344"/>
      <c r="K2800" s="344"/>
      <c r="L2800" s="344"/>
      <c r="M2800" s="345"/>
    </row>
    <row r="2801" spans="1:13" ht="14.25" customHeight="1">
      <c r="A2801" s="335"/>
      <c r="B2801" s="335"/>
      <c r="C2801" s="335"/>
      <c r="D2801" s="336"/>
      <c r="E2801" s="336">
        <v>5</v>
      </c>
      <c r="F2801" s="338"/>
      <c r="G2801" s="338"/>
      <c r="H2801" s="339"/>
      <c r="I2801" s="339" t="s">
        <v>1452</v>
      </c>
      <c r="J2801" s="340">
        <v>500</v>
      </c>
      <c r="K2801" s="340">
        <v>2000</v>
      </c>
      <c r="L2801" s="340">
        <v>2000</v>
      </c>
      <c r="M2801" s="155">
        <f>L2801/K2801*100</f>
        <v>100</v>
      </c>
    </row>
    <row r="2802" spans="1:13" ht="14.25" customHeight="1">
      <c r="A2802" s="335"/>
      <c r="B2802" s="335"/>
      <c r="C2802" s="335"/>
      <c r="D2802" s="336"/>
      <c r="E2802" s="336"/>
      <c r="F2802" s="338"/>
      <c r="G2802" s="338"/>
      <c r="H2802" s="339"/>
      <c r="I2802" s="338"/>
      <c r="J2802" s="344"/>
      <c r="K2802" s="344"/>
      <c r="L2802" s="344"/>
      <c r="M2802" s="345"/>
    </row>
    <row r="2803" spans="1:13" ht="14.25" customHeight="1">
      <c r="A2803" s="335"/>
      <c r="B2803" s="335"/>
      <c r="C2803" s="335"/>
      <c r="D2803" s="336"/>
      <c r="E2803" s="336"/>
      <c r="F2803" s="353"/>
      <c r="G2803" s="353"/>
      <c r="H2803" s="354"/>
      <c r="I2803" s="353" t="s">
        <v>76</v>
      </c>
      <c r="J2803" s="346">
        <f>SUM(J2801:J2802)</f>
        <v>500</v>
      </c>
      <c r="K2803" s="346">
        <f>SUM(K2801:K2802)</f>
        <v>2000</v>
      </c>
      <c r="L2803" s="346">
        <f>SUM(L2801:L2802)</f>
        <v>2000</v>
      </c>
      <c r="M2803" s="165">
        <f>L2803/K2803*100</f>
        <v>100</v>
      </c>
    </row>
    <row r="2804" spans="1:13" ht="14.25" customHeight="1">
      <c r="A2804" s="335"/>
      <c r="B2804" s="335"/>
      <c r="C2804" s="335"/>
      <c r="D2804" s="336"/>
      <c r="E2804" s="336"/>
      <c r="F2804" s="338"/>
      <c r="G2804" s="338"/>
      <c r="H2804" s="339"/>
      <c r="I2804" s="338"/>
      <c r="J2804" s="344"/>
      <c r="K2804" s="344"/>
      <c r="L2804" s="344"/>
      <c r="M2804" s="345"/>
    </row>
    <row r="2805" spans="1:13" ht="14.25" customHeight="1">
      <c r="A2805" s="335">
        <v>28</v>
      </c>
      <c r="B2805" s="335"/>
      <c r="C2805" s="335">
        <v>2</v>
      </c>
      <c r="D2805" s="336"/>
      <c r="E2805" s="336"/>
      <c r="F2805" s="338" t="s">
        <v>1115</v>
      </c>
      <c r="G2805" s="338"/>
      <c r="H2805" s="339"/>
      <c r="I2805" s="338"/>
      <c r="J2805" s="344"/>
      <c r="K2805" s="344"/>
      <c r="L2805" s="344"/>
      <c r="M2805" s="345"/>
    </row>
    <row r="2806" spans="1:13" ht="14.25" customHeight="1">
      <c r="A2806" s="335"/>
      <c r="B2806" s="335"/>
      <c r="C2806" s="335"/>
      <c r="D2806" s="336">
        <v>1</v>
      </c>
      <c r="E2806" s="336"/>
      <c r="F2806" s="338"/>
      <c r="G2806" s="338"/>
      <c r="H2806" s="339" t="s">
        <v>755</v>
      </c>
      <c r="I2806" s="338"/>
      <c r="J2806" s="344"/>
      <c r="K2806" s="344"/>
      <c r="L2806" s="344"/>
      <c r="M2806" s="345"/>
    </row>
    <row r="2807" spans="1:13" ht="14.25" customHeight="1">
      <c r="A2807" s="335"/>
      <c r="B2807" s="335"/>
      <c r="C2807" s="335"/>
      <c r="D2807" s="336"/>
      <c r="E2807" s="336">
        <v>5</v>
      </c>
      <c r="F2807" s="338"/>
      <c r="G2807" s="338"/>
      <c r="H2807" s="339"/>
      <c r="I2807" s="339" t="s">
        <v>1452</v>
      </c>
      <c r="J2807" s="340">
        <v>3000</v>
      </c>
      <c r="K2807" s="340">
        <v>3000</v>
      </c>
      <c r="L2807" s="340">
        <v>3000</v>
      </c>
      <c r="M2807" s="155">
        <f>L2807/K2807*100</f>
        <v>100</v>
      </c>
    </row>
    <row r="2808" spans="1:13" ht="14.25" customHeight="1">
      <c r="A2808" s="335"/>
      <c r="B2808" s="335"/>
      <c r="C2808" s="335"/>
      <c r="D2808" s="336"/>
      <c r="E2808" s="336"/>
      <c r="F2808" s="338"/>
      <c r="G2808" s="338"/>
      <c r="H2808" s="339"/>
      <c r="I2808" s="338"/>
      <c r="J2808" s="344"/>
      <c r="K2808" s="344"/>
      <c r="L2808" s="344"/>
      <c r="M2808" s="345"/>
    </row>
    <row r="2809" spans="1:13" ht="14.25" customHeight="1">
      <c r="A2809" s="335"/>
      <c r="B2809" s="335"/>
      <c r="C2809" s="335"/>
      <c r="D2809" s="336"/>
      <c r="E2809" s="336"/>
      <c r="F2809" s="353"/>
      <c r="G2809" s="353"/>
      <c r="H2809" s="354"/>
      <c r="I2809" s="353" t="s">
        <v>76</v>
      </c>
      <c r="J2809" s="346">
        <f>SUM(J2807:J2808)</f>
        <v>3000</v>
      </c>
      <c r="K2809" s="346">
        <f>SUM(K2807:K2808)</f>
        <v>3000</v>
      </c>
      <c r="L2809" s="346">
        <f>SUM(L2807:L2808)</f>
        <v>3000</v>
      </c>
      <c r="M2809" s="165">
        <f>L2809/K2809*100</f>
        <v>100</v>
      </c>
    </row>
    <row r="2810" spans="1:13" ht="14.25" customHeight="1">
      <c r="A2810" s="335"/>
      <c r="B2810" s="335"/>
      <c r="C2810" s="335"/>
      <c r="D2810" s="336"/>
      <c r="E2810" s="336"/>
      <c r="F2810" s="338"/>
      <c r="G2810" s="338"/>
      <c r="H2810" s="339"/>
      <c r="I2810" s="338"/>
      <c r="J2810" s="344"/>
      <c r="K2810" s="344"/>
      <c r="L2810" s="344"/>
      <c r="M2810" s="345"/>
    </row>
    <row r="2811" spans="1:13" ht="14.25" customHeight="1">
      <c r="A2811" s="335">
        <v>29</v>
      </c>
      <c r="B2811" s="335"/>
      <c r="C2811" s="335">
        <v>2</v>
      </c>
      <c r="D2811" s="336"/>
      <c r="E2811" s="336"/>
      <c r="F2811" s="338" t="s">
        <v>1116</v>
      </c>
      <c r="G2811" s="338"/>
      <c r="H2811" s="339"/>
      <c r="I2811" s="338"/>
      <c r="J2811" s="344"/>
      <c r="K2811" s="344"/>
      <c r="L2811" s="344"/>
      <c r="M2811" s="345"/>
    </row>
    <row r="2812" spans="1:13" ht="14.25" customHeight="1">
      <c r="A2812" s="335"/>
      <c r="B2812" s="335"/>
      <c r="C2812" s="335"/>
      <c r="D2812" s="336">
        <v>1</v>
      </c>
      <c r="E2812" s="336"/>
      <c r="F2812" s="338"/>
      <c r="G2812" s="338"/>
      <c r="H2812" s="339" t="s">
        <v>755</v>
      </c>
      <c r="I2812" s="338"/>
      <c r="J2812" s="344"/>
      <c r="K2812" s="344"/>
      <c r="L2812" s="344"/>
      <c r="M2812" s="345"/>
    </row>
    <row r="2813" spans="1:13" ht="14.25" customHeight="1">
      <c r="A2813" s="335"/>
      <c r="B2813" s="335"/>
      <c r="C2813" s="335"/>
      <c r="D2813" s="336"/>
      <c r="E2813" s="336">
        <v>5</v>
      </c>
      <c r="F2813" s="338"/>
      <c r="G2813" s="338"/>
      <c r="H2813" s="339"/>
      <c r="I2813" s="339" t="s">
        <v>1452</v>
      </c>
      <c r="J2813" s="340">
        <v>200</v>
      </c>
      <c r="K2813" s="340">
        <v>300</v>
      </c>
      <c r="L2813" s="340">
        <v>300</v>
      </c>
      <c r="M2813" s="155">
        <f>L2813/K2813*100</f>
        <v>100</v>
      </c>
    </row>
    <row r="2814" spans="1:13" ht="14.25" customHeight="1">
      <c r="A2814" s="335"/>
      <c r="B2814" s="335"/>
      <c r="C2814" s="335"/>
      <c r="D2814" s="336"/>
      <c r="E2814" s="336"/>
      <c r="F2814" s="338"/>
      <c r="G2814" s="338"/>
      <c r="H2814" s="339"/>
      <c r="I2814" s="338"/>
      <c r="J2814" s="344"/>
      <c r="K2814" s="344"/>
      <c r="L2814" s="344"/>
      <c r="M2814" s="345"/>
    </row>
    <row r="2815" spans="1:13" ht="14.25" customHeight="1">
      <c r="A2815" s="335"/>
      <c r="B2815" s="335"/>
      <c r="C2815" s="335"/>
      <c r="D2815" s="336"/>
      <c r="E2815" s="336"/>
      <c r="F2815" s="353"/>
      <c r="G2815" s="353"/>
      <c r="H2815" s="354"/>
      <c r="I2815" s="353" t="s">
        <v>76</v>
      </c>
      <c r="J2815" s="346">
        <f>SUM(J2813:J2814)</f>
        <v>200</v>
      </c>
      <c r="K2815" s="346">
        <f>SUM(K2813:K2814)</f>
        <v>300</v>
      </c>
      <c r="L2815" s="346">
        <f>SUM(L2813:L2814)</f>
        <v>300</v>
      </c>
      <c r="M2815" s="165">
        <f>L2815/K2815*100</f>
        <v>100</v>
      </c>
    </row>
    <row r="2816" spans="1:13" ht="14.25" customHeight="1">
      <c r="A2816" s="335"/>
      <c r="B2816" s="335"/>
      <c r="C2816" s="335"/>
      <c r="D2816" s="336"/>
      <c r="E2816" s="336"/>
      <c r="F2816" s="338"/>
      <c r="G2816" s="338"/>
      <c r="H2816" s="339"/>
      <c r="I2816" s="338"/>
      <c r="J2816" s="344"/>
      <c r="K2816" s="344"/>
      <c r="L2816" s="344"/>
      <c r="M2816" s="345"/>
    </row>
    <row r="2817" spans="1:13" ht="14.25" customHeight="1">
      <c r="A2817" s="335">
        <v>30</v>
      </c>
      <c r="B2817" s="335"/>
      <c r="C2817" s="335">
        <v>2</v>
      </c>
      <c r="D2817" s="336"/>
      <c r="E2817" s="336"/>
      <c r="F2817" s="338" t="s">
        <v>1117</v>
      </c>
      <c r="G2817" s="338"/>
      <c r="H2817" s="339"/>
      <c r="I2817" s="338"/>
      <c r="J2817" s="344"/>
      <c r="K2817" s="344"/>
      <c r="L2817" s="344"/>
      <c r="M2817" s="345"/>
    </row>
    <row r="2818" spans="1:13" ht="14.25" customHeight="1">
      <c r="A2818" s="335"/>
      <c r="B2818" s="335"/>
      <c r="C2818" s="335"/>
      <c r="D2818" s="336">
        <v>1</v>
      </c>
      <c r="E2818" s="336"/>
      <c r="F2818" s="338"/>
      <c r="G2818" s="338"/>
      <c r="H2818" s="339" t="s">
        <v>755</v>
      </c>
      <c r="I2818" s="338"/>
      <c r="J2818" s="344"/>
      <c r="K2818" s="344"/>
      <c r="L2818" s="344"/>
      <c r="M2818" s="345"/>
    </row>
    <row r="2819" spans="1:13" ht="14.25" customHeight="1">
      <c r="A2819" s="335"/>
      <c r="B2819" s="335"/>
      <c r="C2819" s="335"/>
      <c r="D2819" s="336"/>
      <c r="E2819" s="336">
        <v>5</v>
      </c>
      <c r="F2819" s="338"/>
      <c r="G2819" s="338"/>
      <c r="H2819" s="339"/>
      <c r="I2819" s="339" t="s">
        <v>1452</v>
      </c>
      <c r="J2819" s="340">
        <v>2000</v>
      </c>
      <c r="K2819" s="340">
        <v>1000</v>
      </c>
      <c r="L2819" s="340">
        <v>1000</v>
      </c>
      <c r="M2819" s="155">
        <f>L2819/K2819*100</f>
        <v>100</v>
      </c>
    </row>
    <row r="2820" spans="1:13" ht="14.25" customHeight="1">
      <c r="A2820" s="335"/>
      <c r="B2820" s="335"/>
      <c r="C2820" s="335"/>
      <c r="D2820" s="336"/>
      <c r="E2820" s="336"/>
      <c r="F2820" s="338"/>
      <c r="G2820" s="338"/>
      <c r="H2820" s="339"/>
      <c r="I2820" s="338"/>
      <c r="J2820" s="344"/>
      <c r="K2820" s="344"/>
      <c r="L2820" s="344"/>
      <c r="M2820" s="345"/>
    </row>
    <row r="2821" spans="1:13" ht="14.25" customHeight="1">
      <c r="A2821" s="335"/>
      <c r="B2821" s="335"/>
      <c r="C2821" s="335"/>
      <c r="D2821" s="336"/>
      <c r="E2821" s="336"/>
      <c r="F2821" s="353"/>
      <c r="G2821" s="353"/>
      <c r="H2821" s="354"/>
      <c r="I2821" s="353" t="s">
        <v>76</v>
      </c>
      <c r="J2821" s="346">
        <f>SUM(J2819:J2820)</f>
        <v>2000</v>
      </c>
      <c r="K2821" s="346">
        <f>SUM(K2819:K2820)</f>
        <v>1000</v>
      </c>
      <c r="L2821" s="346">
        <f>SUM(L2819:L2820)</f>
        <v>1000</v>
      </c>
      <c r="M2821" s="165">
        <f>L2821/K2821*100</f>
        <v>100</v>
      </c>
    </row>
    <row r="2822" spans="1:13" ht="14.25" customHeight="1">
      <c r="A2822" s="335"/>
      <c r="B2822" s="335"/>
      <c r="C2822" s="335"/>
      <c r="D2822" s="336"/>
      <c r="E2822" s="336"/>
      <c r="F2822" s="338"/>
      <c r="G2822" s="338"/>
      <c r="H2822" s="339"/>
      <c r="I2822" s="338"/>
      <c r="J2822" s="344"/>
      <c r="K2822" s="344"/>
      <c r="L2822" s="344"/>
      <c r="M2822" s="345"/>
    </row>
    <row r="2823" spans="1:13" ht="14.25" customHeight="1">
      <c r="A2823" s="335">
        <v>31</v>
      </c>
      <c r="B2823" s="335"/>
      <c r="C2823" s="335">
        <v>2</v>
      </c>
      <c r="D2823" s="336"/>
      <c r="E2823" s="336"/>
      <c r="F2823" s="338" t="s">
        <v>1118</v>
      </c>
      <c r="G2823" s="338"/>
      <c r="H2823" s="339"/>
      <c r="I2823" s="338"/>
      <c r="J2823" s="344"/>
      <c r="K2823" s="344"/>
      <c r="L2823" s="344"/>
      <c r="M2823" s="345"/>
    </row>
    <row r="2824" spans="1:13" ht="14.25" customHeight="1">
      <c r="A2824" s="335"/>
      <c r="B2824" s="335"/>
      <c r="C2824" s="335"/>
      <c r="D2824" s="336">
        <v>1</v>
      </c>
      <c r="E2824" s="336"/>
      <c r="F2824" s="338"/>
      <c r="G2824" s="338"/>
      <c r="H2824" s="339" t="s">
        <v>755</v>
      </c>
      <c r="I2824" s="338"/>
      <c r="J2824" s="344"/>
      <c r="K2824" s="344"/>
      <c r="L2824" s="344"/>
      <c r="M2824" s="345"/>
    </row>
    <row r="2825" spans="1:13" ht="14.25" customHeight="1">
      <c r="A2825" s="335"/>
      <c r="B2825" s="335"/>
      <c r="C2825" s="335"/>
      <c r="D2825" s="336"/>
      <c r="E2825" s="336">
        <v>5</v>
      </c>
      <c r="F2825" s="338"/>
      <c r="G2825" s="338"/>
      <c r="H2825" s="339"/>
      <c r="I2825" s="339" t="s">
        <v>1452</v>
      </c>
      <c r="J2825" s="340"/>
      <c r="K2825" s="340">
        <v>170</v>
      </c>
      <c r="L2825" s="340">
        <v>170</v>
      </c>
      <c r="M2825" s="155">
        <f>L2825/K2825*100</f>
        <v>100</v>
      </c>
    </row>
    <row r="2826" spans="1:13" ht="14.25" customHeight="1">
      <c r="A2826" s="335"/>
      <c r="B2826" s="335"/>
      <c r="C2826" s="335"/>
      <c r="D2826" s="336"/>
      <c r="E2826" s="336"/>
      <c r="F2826" s="338"/>
      <c r="G2826" s="338"/>
      <c r="H2826" s="339"/>
      <c r="I2826" s="338"/>
      <c r="J2826" s="344"/>
      <c r="K2826" s="344"/>
      <c r="L2826" s="344"/>
      <c r="M2826" s="345"/>
    </row>
    <row r="2827" spans="1:13" ht="14.25" customHeight="1">
      <c r="A2827" s="335"/>
      <c r="B2827" s="335"/>
      <c r="C2827" s="335"/>
      <c r="D2827" s="336"/>
      <c r="E2827" s="336"/>
      <c r="F2827" s="353"/>
      <c r="G2827" s="353"/>
      <c r="H2827" s="354"/>
      <c r="I2827" s="353" t="s">
        <v>76</v>
      </c>
      <c r="J2827" s="346">
        <f>SUM(J2825:J2826)</f>
        <v>0</v>
      </c>
      <c r="K2827" s="346">
        <f>SUM(K2825:K2826)</f>
        <v>170</v>
      </c>
      <c r="L2827" s="346">
        <f>SUM(L2825:L2826)</f>
        <v>170</v>
      </c>
      <c r="M2827" s="165">
        <f>L2827/K2827*100</f>
        <v>100</v>
      </c>
    </row>
    <row r="2828" spans="1:13" ht="14.25" customHeight="1">
      <c r="A2828" s="335"/>
      <c r="B2828" s="335"/>
      <c r="C2828" s="335"/>
      <c r="D2828" s="336"/>
      <c r="E2828" s="336"/>
      <c r="F2828" s="338"/>
      <c r="G2828" s="338"/>
      <c r="H2828" s="339"/>
      <c r="I2828" s="338"/>
      <c r="J2828" s="344"/>
      <c r="K2828" s="344"/>
      <c r="L2828" s="344"/>
      <c r="M2828" s="345"/>
    </row>
    <row r="2829" spans="1:13" ht="14.25" customHeight="1">
      <c r="A2829" s="335">
        <v>32</v>
      </c>
      <c r="B2829" s="335"/>
      <c r="C2829" s="335">
        <v>2</v>
      </c>
      <c r="D2829" s="336"/>
      <c r="E2829" s="336"/>
      <c r="F2829" s="338" t="s">
        <v>1119</v>
      </c>
      <c r="G2829" s="338"/>
      <c r="H2829" s="339"/>
      <c r="I2829" s="338"/>
      <c r="J2829" s="344"/>
      <c r="K2829" s="344"/>
      <c r="L2829" s="344"/>
      <c r="M2829" s="345"/>
    </row>
    <row r="2830" spans="1:13" ht="14.25" customHeight="1">
      <c r="A2830" s="335"/>
      <c r="B2830" s="335"/>
      <c r="C2830" s="335"/>
      <c r="D2830" s="336">
        <v>1</v>
      </c>
      <c r="E2830" s="336"/>
      <c r="F2830" s="338"/>
      <c r="G2830" s="338"/>
      <c r="H2830" s="339" t="s">
        <v>755</v>
      </c>
      <c r="I2830" s="338"/>
      <c r="J2830" s="344"/>
      <c r="K2830" s="344"/>
      <c r="L2830" s="344"/>
      <c r="M2830" s="345"/>
    </row>
    <row r="2831" spans="1:13" ht="14.25" customHeight="1">
      <c r="A2831" s="335"/>
      <c r="B2831" s="335"/>
      <c r="C2831" s="335"/>
      <c r="D2831" s="336"/>
      <c r="E2831" s="336">
        <v>5</v>
      </c>
      <c r="F2831" s="338"/>
      <c r="G2831" s="338"/>
      <c r="H2831" s="339"/>
      <c r="I2831" s="339" t="s">
        <v>1452</v>
      </c>
      <c r="J2831" s="340"/>
      <c r="K2831" s="340">
        <v>300</v>
      </c>
      <c r="L2831" s="340">
        <v>300</v>
      </c>
      <c r="M2831" s="155">
        <f>L2831/K2831*100</f>
        <v>100</v>
      </c>
    </row>
    <row r="2832" spans="1:13" ht="14.25" customHeight="1">
      <c r="A2832" s="335"/>
      <c r="B2832" s="335"/>
      <c r="C2832" s="335"/>
      <c r="D2832" s="336"/>
      <c r="E2832" s="336"/>
      <c r="F2832" s="338"/>
      <c r="G2832" s="338"/>
      <c r="H2832" s="339"/>
      <c r="I2832" s="338"/>
      <c r="J2832" s="344"/>
      <c r="K2832" s="344"/>
      <c r="L2832" s="344"/>
      <c r="M2832" s="345"/>
    </row>
    <row r="2833" spans="1:13" ht="14.25" customHeight="1">
      <c r="A2833" s="335"/>
      <c r="B2833" s="335"/>
      <c r="C2833" s="335"/>
      <c r="D2833" s="336"/>
      <c r="E2833" s="336"/>
      <c r="F2833" s="353"/>
      <c r="G2833" s="353"/>
      <c r="H2833" s="354"/>
      <c r="I2833" s="353" t="s">
        <v>76</v>
      </c>
      <c r="J2833" s="346">
        <f>SUM(J2831:J2832)</f>
        <v>0</v>
      </c>
      <c r="K2833" s="346">
        <f>SUM(K2831:K2832)</f>
        <v>300</v>
      </c>
      <c r="L2833" s="346">
        <f>SUM(L2831:L2832)</f>
        <v>300</v>
      </c>
      <c r="M2833" s="165">
        <f>L2833/K2833*100</f>
        <v>100</v>
      </c>
    </row>
    <row r="2834" spans="1:13" ht="14.25" customHeight="1">
      <c r="A2834" s="335"/>
      <c r="B2834" s="335"/>
      <c r="C2834" s="335"/>
      <c r="D2834" s="336"/>
      <c r="E2834" s="336"/>
      <c r="F2834" s="338"/>
      <c r="G2834" s="338"/>
      <c r="H2834" s="339"/>
      <c r="I2834" s="338"/>
      <c r="J2834" s="344"/>
      <c r="K2834" s="344"/>
      <c r="L2834" s="344"/>
      <c r="M2834" s="345"/>
    </row>
    <row r="2835" spans="1:13" ht="14.25" customHeight="1">
      <c r="A2835" s="335">
        <v>33</v>
      </c>
      <c r="B2835" s="335"/>
      <c r="C2835" s="335">
        <v>2</v>
      </c>
      <c r="D2835" s="336"/>
      <c r="E2835" s="336"/>
      <c r="F2835" s="338" t="s">
        <v>1120</v>
      </c>
      <c r="G2835" s="338"/>
      <c r="H2835" s="339"/>
      <c r="I2835" s="338"/>
      <c r="J2835" s="344"/>
      <c r="K2835" s="344"/>
      <c r="L2835" s="344"/>
      <c r="M2835" s="345"/>
    </row>
    <row r="2836" spans="1:13" ht="14.25" customHeight="1">
      <c r="A2836" s="335"/>
      <c r="B2836" s="335"/>
      <c r="C2836" s="335"/>
      <c r="D2836" s="336">
        <v>1</v>
      </c>
      <c r="E2836" s="336"/>
      <c r="F2836" s="338"/>
      <c r="G2836" s="338"/>
      <c r="H2836" s="339" t="s">
        <v>755</v>
      </c>
      <c r="I2836" s="338"/>
      <c r="J2836" s="344"/>
      <c r="K2836" s="344"/>
      <c r="L2836" s="344"/>
      <c r="M2836" s="345"/>
    </row>
    <row r="2837" spans="1:13" ht="14.25" customHeight="1">
      <c r="A2837" s="335"/>
      <c r="B2837" s="335"/>
      <c r="C2837" s="335"/>
      <c r="D2837" s="336"/>
      <c r="E2837" s="336">
        <v>5</v>
      </c>
      <c r="F2837" s="338"/>
      <c r="G2837" s="338"/>
      <c r="H2837" s="339"/>
      <c r="I2837" s="339" t="s">
        <v>1452</v>
      </c>
      <c r="J2837" s="340"/>
      <c r="K2837" s="340">
        <v>50</v>
      </c>
      <c r="L2837" s="340">
        <v>50</v>
      </c>
      <c r="M2837" s="155">
        <f>L2837/K2837*100</f>
        <v>100</v>
      </c>
    </row>
    <row r="2838" spans="1:13" ht="14.25" customHeight="1">
      <c r="A2838" s="335"/>
      <c r="B2838" s="335"/>
      <c r="C2838" s="335"/>
      <c r="D2838" s="336"/>
      <c r="E2838" s="336"/>
      <c r="F2838" s="338"/>
      <c r="G2838" s="338"/>
      <c r="H2838" s="339"/>
      <c r="I2838" s="338"/>
      <c r="J2838" s="344"/>
      <c r="K2838" s="344"/>
      <c r="L2838" s="344"/>
      <c r="M2838" s="345"/>
    </row>
    <row r="2839" spans="1:13" ht="14.25" customHeight="1">
      <c r="A2839" s="335"/>
      <c r="B2839" s="335"/>
      <c r="C2839" s="335"/>
      <c r="D2839" s="336"/>
      <c r="E2839" s="336"/>
      <c r="F2839" s="353"/>
      <c r="G2839" s="353"/>
      <c r="H2839" s="354"/>
      <c r="I2839" s="353" t="s">
        <v>76</v>
      </c>
      <c r="J2839" s="346">
        <f>SUM(J2837:J2838)</f>
        <v>0</v>
      </c>
      <c r="K2839" s="346">
        <f>SUM(K2837:K2838)</f>
        <v>50</v>
      </c>
      <c r="L2839" s="346">
        <f>SUM(L2837:L2838)</f>
        <v>50</v>
      </c>
      <c r="M2839" s="165">
        <f>L2839/K2839*100</f>
        <v>100</v>
      </c>
    </row>
    <row r="2840" spans="1:13" ht="14.25" customHeight="1">
      <c r="A2840" s="335"/>
      <c r="B2840" s="335"/>
      <c r="C2840" s="335"/>
      <c r="D2840" s="336"/>
      <c r="E2840" s="336"/>
      <c r="F2840" s="338"/>
      <c r="G2840" s="338"/>
      <c r="H2840" s="339"/>
      <c r="I2840" s="338"/>
      <c r="J2840" s="344"/>
      <c r="K2840" s="344"/>
      <c r="L2840" s="344"/>
      <c r="M2840" s="345"/>
    </row>
    <row r="2841" spans="1:13" ht="14.25" customHeight="1">
      <c r="A2841" s="335">
        <v>34</v>
      </c>
      <c r="B2841" s="335"/>
      <c r="C2841" s="335">
        <v>2</v>
      </c>
      <c r="D2841" s="336"/>
      <c r="E2841" s="336"/>
      <c r="F2841" s="338" t="s">
        <v>1121</v>
      </c>
      <c r="G2841" s="338"/>
      <c r="H2841" s="339"/>
      <c r="I2841" s="338"/>
      <c r="J2841" s="344"/>
      <c r="K2841" s="344"/>
      <c r="L2841" s="344"/>
      <c r="M2841" s="345"/>
    </row>
    <row r="2842" spans="1:13" ht="15" customHeight="1">
      <c r="A2842" s="335"/>
      <c r="B2842" s="335"/>
      <c r="C2842" s="335"/>
      <c r="D2842" s="336">
        <v>2</v>
      </c>
      <c r="E2842" s="336"/>
      <c r="F2842" s="338"/>
      <c r="G2842" s="338"/>
      <c r="H2842" s="339" t="s">
        <v>757</v>
      </c>
      <c r="I2842" s="338"/>
      <c r="J2842" s="344"/>
      <c r="K2842" s="344"/>
      <c r="L2842" s="344"/>
      <c r="M2842" s="345"/>
    </row>
    <row r="2843" spans="1:13" ht="15" customHeight="1">
      <c r="A2843" s="335"/>
      <c r="B2843" s="335"/>
      <c r="C2843" s="335"/>
      <c r="D2843" s="336"/>
      <c r="E2843" s="336">
        <v>3</v>
      </c>
      <c r="F2843" s="338"/>
      <c r="G2843" s="338"/>
      <c r="H2843" s="339"/>
      <c r="I2843" s="339" t="s">
        <v>759</v>
      </c>
      <c r="J2843" s="340"/>
      <c r="K2843" s="340">
        <v>30000</v>
      </c>
      <c r="L2843" s="340">
        <v>30000</v>
      </c>
      <c r="M2843" s="155">
        <f>L2843/K2843*100</f>
        <v>100</v>
      </c>
    </row>
    <row r="2844" spans="1:13" ht="15" customHeight="1">
      <c r="A2844" s="335"/>
      <c r="B2844" s="335"/>
      <c r="C2844" s="335"/>
      <c r="D2844" s="336"/>
      <c r="E2844" s="336"/>
      <c r="F2844" s="338"/>
      <c r="G2844" s="338"/>
      <c r="H2844" s="339"/>
      <c r="I2844" s="338"/>
      <c r="J2844" s="344"/>
      <c r="K2844" s="344"/>
      <c r="L2844" s="344"/>
      <c r="M2844" s="345"/>
    </row>
    <row r="2845" spans="1:13" ht="15" customHeight="1">
      <c r="A2845" s="335"/>
      <c r="B2845" s="335"/>
      <c r="C2845" s="335"/>
      <c r="D2845" s="336"/>
      <c r="E2845" s="336"/>
      <c r="F2845" s="353"/>
      <c r="G2845" s="353"/>
      <c r="H2845" s="354"/>
      <c r="I2845" s="353" t="s">
        <v>76</v>
      </c>
      <c r="J2845" s="346">
        <f>SUM(J2843:J2844)</f>
        <v>0</v>
      </c>
      <c r="K2845" s="346">
        <f>SUM(K2843:K2844)</f>
        <v>30000</v>
      </c>
      <c r="L2845" s="346">
        <f>SUM(L2843:L2844)</f>
        <v>30000</v>
      </c>
      <c r="M2845" s="165">
        <f>L2845/K2845*100</f>
        <v>100</v>
      </c>
    </row>
    <row r="2846" spans="1:13" ht="15" customHeight="1">
      <c r="A2846" s="335"/>
      <c r="B2846" s="335"/>
      <c r="C2846" s="335"/>
      <c r="D2846" s="336"/>
      <c r="E2846" s="336"/>
      <c r="F2846" s="338"/>
      <c r="G2846" s="338"/>
      <c r="H2846" s="339"/>
      <c r="I2846" s="338"/>
      <c r="J2846" s="344"/>
      <c r="K2846" s="344"/>
      <c r="L2846" s="344"/>
      <c r="M2846" s="345"/>
    </row>
    <row r="2847" spans="1:13" ht="15" customHeight="1">
      <c r="A2847" s="335">
        <v>35</v>
      </c>
      <c r="B2847" s="335"/>
      <c r="C2847" s="335">
        <v>2</v>
      </c>
      <c r="D2847" s="336"/>
      <c r="E2847" s="336"/>
      <c r="F2847" s="338" t="s">
        <v>1122</v>
      </c>
      <c r="G2847" s="338"/>
      <c r="H2847" s="339"/>
      <c r="I2847" s="338"/>
      <c r="J2847" s="344"/>
      <c r="K2847" s="344"/>
      <c r="L2847" s="344"/>
      <c r="M2847" s="345"/>
    </row>
    <row r="2848" spans="1:13" ht="15" customHeight="1">
      <c r="A2848" s="335"/>
      <c r="B2848" s="335"/>
      <c r="C2848" s="335"/>
      <c r="D2848" s="336">
        <v>2</v>
      </c>
      <c r="E2848" s="336"/>
      <c r="F2848" s="338"/>
      <c r="G2848" s="338"/>
      <c r="H2848" s="339" t="s">
        <v>757</v>
      </c>
      <c r="I2848" s="338"/>
      <c r="J2848" s="344"/>
      <c r="K2848" s="344"/>
      <c r="L2848" s="344"/>
      <c r="M2848" s="345"/>
    </row>
    <row r="2849" spans="1:13" ht="15" customHeight="1">
      <c r="A2849" s="335"/>
      <c r="B2849" s="335"/>
      <c r="C2849" s="335"/>
      <c r="D2849" s="336"/>
      <c r="E2849" s="336">
        <v>3</v>
      </c>
      <c r="F2849" s="338"/>
      <c r="G2849" s="338"/>
      <c r="H2849" s="339"/>
      <c r="I2849" s="339" t="s">
        <v>759</v>
      </c>
      <c r="J2849" s="340"/>
      <c r="K2849" s="340">
        <v>1797</v>
      </c>
      <c r="L2849" s="340">
        <v>1797</v>
      </c>
      <c r="M2849" s="155">
        <f>L2849/K2849*100</f>
        <v>100</v>
      </c>
    </row>
    <row r="2850" spans="1:13" ht="15" customHeight="1">
      <c r="A2850" s="335"/>
      <c r="B2850" s="335"/>
      <c r="C2850" s="335"/>
      <c r="D2850" s="336"/>
      <c r="E2850" s="336"/>
      <c r="F2850" s="338"/>
      <c r="G2850" s="338"/>
      <c r="H2850" s="339"/>
      <c r="I2850" s="338"/>
      <c r="J2850" s="344"/>
      <c r="K2850" s="344"/>
      <c r="L2850" s="344"/>
      <c r="M2850" s="345"/>
    </row>
    <row r="2851" spans="1:13" ht="15" customHeight="1">
      <c r="A2851" s="335"/>
      <c r="B2851" s="335"/>
      <c r="C2851" s="335"/>
      <c r="D2851" s="336"/>
      <c r="E2851" s="336"/>
      <c r="F2851" s="353"/>
      <c r="G2851" s="353"/>
      <c r="H2851" s="354"/>
      <c r="I2851" s="353" t="s">
        <v>76</v>
      </c>
      <c r="J2851" s="346">
        <f>SUM(J2849:J2850)</f>
        <v>0</v>
      </c>
      <c r="K2851" s="346">
        <f>SUM(K2849:K2850)</f>
        <v>1797</v>
      </c>
      <c r="L2851" s="346">
        <f>SUM(L2849:L2850)</f>
        <v>1797</v>
      </c>
      <c r="M2851" s="165">
        <f>L2851/K2851*100</f>
        <v>100</v>
      </c>
    </row>
    <row r="2852" spans="1:13" ht="15.75" customHeight="1">
      <c r="A2852" s="335"/>
      <c r="B2852" s="335"/>
      <c r="C2852" s="335"/>
      <c r="D2852" s="336"/>
      <c r="E2852" s="336"/>
      <c r="F2852" s="338"/>
      <c r="G2852" s="338"/>
      <c r="H2852" s="339"/>
      <c r="I2852" s="338"/>
      <c r="J2852" s="344"/>
      <c r="K2852" s="344"/>
      <c r="L2852" s="344"/>
      <c r="M2852" s="345"/>
    </row>
    <row r="2853" spans="1:13" ht="15.75" customHeight="1">
      <c r="A2853" s="335">
        <v>36</v>
      </c>
      <c r="B2853" s="335"/>
      <c r="C2853" s="335">
        <v>2</v>
      </c>
      <c r="D2853" s="336"/>
      <c r="E2853" s="336"/>
      <c r="F2853" s="338" t="s">
        <v>1123</v>
      </c>
      <c r="G2853" s="338"/>
      <c r="H2853" s="339"/>
      <c r="I2853" s="338"/>
      <c r="J2853" s="344"/>
      <c r="K2853" s="344"/>
      <c r="L2853" s="344"/>
      <c r="M2853" s="345"/>
    </row>
    <row r="2854" spans="1:13" ht="15.75" customHeight="1">
      <c r="A2854" s="335"/>
      <c r="B2854" s="335"/>
      <c r="C2854" s="335"/>
      <c r="D2854" s="336">
        <v>2</v>
      </c>
      <c r="E2854" s="336"/>
      <c r="F2854" s="338"/>
      <c r="G2854" s="338"/>
      <c r="H2854" s="339" t="s">
        <v>757</v>
      </c>
      <c r="I2854" s="338"/>
      <c r="J2854" s="344"/>
      <c r="K2854" s="344"/>
      <c r="L2854" s="344"/>
      <c r="M2854" s="345"/>
    </row>
    <row r="2855" spans="1:13" ht="15.75" customHeight="1">
      <c r="A2855" s="335"/>
      <c r="B2855" s="335"/>
      <c r="C2855" s="335"/>
      <c r="D2855" s="336"/>
      <c r="E2855" s="336">
        <v>3</v>
      </c>
      <c r="F2855" s="338"/>
      <c r="G2855" s="338"/>
      <c r="H2855" s="339"/>
      <c r="I2855" s="339" t="s">
        <v>759</v>
      </c>
      <c r="J2855" s="340"/>
      <c r="K2855" s="340">
        <v>2000</v>
      </c>
      <c r="L2855" s="340">
        <v>2000</v>
      </c>
      <c r="M2855" s="155">
        <f>L2855/K2855*100</f>
        <v>100</v>
      </c>
    </row>
    <row r="2856" spans="1:13" ht="15.75" customHeight="1">
      <c r="A2856" s="335"/>
      <c r="B2856" s="335"/>
      <c r="C2856" s="335"/>
      <c r="D2856" s="336"/>
      <c r="E2856" s="336"/>
      <c r="F2856" s="338"/>
      <c r="G2856" s="338"/>
      <c r="H2856" s="339"/>
      <c r="I2856" s="338"/>
      <c r="J2856" s="344"/>
      <c r="K2856" s="344"/>
      <c r="L2856" s="344" t="s">
        <v>1124</v>
      </c>
      <c r="M2856" s="345"/>
    </row>
    <row r="2857" spans="1:13" ht="15.75" customHeight="1">
      <c r="A2857" s="335"/>
      <c r="B2857" s="335"/>
      <c r="C2857" s="335"/>
      <c r="D2857" s="336"/>
      <c r="E2857" s="336"/>
      <c r="F2857" s="353"/>
      <c r="G2857" s="353"/>
      <c r="H2857" s="354"/>
      <c r="I2857" s="353" t="s">
        <v>76</v>
      </c>
      <c r="J2857" s="346">
        <f>SUM(J2855:J2856)</f>
        <v>0</v>
      </c>
      <c r="K2857" s="346">
        <f>SUM(K2855:K2856)</f>
        <v>2000</v>
      </c>
      <c r="L2857" s="346">
        <f>SUM(L2855:L2856)</f>
        <v>2000</v>
      </c>
      <c r="M2857" s="165">
        <f>L2857/K2857*100</f>
        <v>100</v>
      </c>
    </row>
    <row r="2858" spans="1:13" ht="15.75" customHeight="1">
      <c r="A2858" s="335"/>
      <c r="B2858" s="335"/>
      <c r="C2858" s="335"/>
      <c r="D2858" s="336"/>
      <c r="E2858" s="336"/>
      <c r="F2858" s="338"/>
      <c r="G2858" s="338"/>
      <c r="H2858" s="339"/>
      <c r="I2858" s="338"/>
      <c r="J2858" s="344"/>
      <c r="K2858" s="344"/>
      <c r="L2858" s="344"/>
      <c r="M2858" s="345"/>
    </row>
    <row r="2859" spans="1:13" ht="15.75" customHeight="1">
      <c r="A2859" s="335">
        <v>37</v>
      </c>
      <c r="B2859" s="335"/>
      <c r="C2859" s="335">
        <v>2</v>
      </c>
      <c r="D2859" s="336"/>
      <c r="E2859" s="336"/>
      <c r="F2859" s="338" t="s">
        <v>1125</v>
      </c>
      <c r="G2859" s="338"/>
      <c r="H2859" s="339"/>
      <c r="I2859" s="338"/>
      <c r="J2859" s="344"/>
      <c r="K2859" s="344"/>
      <c r="L2859" s="344"/>
      <c r="M2859" s="345"/>
    </row>
    <row r="2860" spans="1:13" ht="15.75" customHeight="1">
      <c r="A2860" s="335"/>
      <c r="B2860" s="335"/>
      <c r="C2860" s="335"/>
      <c r="D2860" s="336">
        <v>1</v>
      </c>
      <c r="E2860" s="336"/>
      <c r="F2860" s="338"/>
      <c r="G2860" s="338"/>
      <c r="H2860" s="339" t="s">
        <v>755</v>
      </c>
      <c r="I2860" s="338"/>
      <c r="J2860" s="344"/>
      <c r="K2860" s="344"/>
      <c r="L2860" s="344"/>
      <c r="M2860" s="345"/>
    </row>
    <row r="2861" spans="1:13" ht="15.75" customHeight="1">
      <c r="A2861" s="335"/>
      <c r="B2861" s="335"/>
      <c r="C2861" s="335"/>
      <c r="D2861" s="336"/>
      <c r="E2861" s="336">
        <v>5</v>
      </c>
      <c r="F2861" s="338"/>
      <c r="G2861" s="338"/>
      <c r="H2861" s="339"/>
      <c r="I2861" s="339" t="s">
        <v>1452</v>
      </c>
      <c r="J2861" s="340"/>
      <c r="K2861" s="340">
        <v>500</v>
      </c>
      <c r="L2861" s="340">
        <v>500</v>
      </c>
      <c r="M2861" s="155">
        <f>L2861/K2861*100</f>
        <v>100</v>
      </c>
    </row>
    <row r="2862" spans="1:13" ht="15.75" customHeight="1">
      <c r="A2862" s="335"/>
      <c r="B2862" s="335"/>
      <c r="C2862" s="335"/>
      <c r="D2862" s="336"/>
      <c r="E2862" s="336"/>
      <c r="F2862" s="338"/>
      <c r="G2862" s="338"/>
      <c r="H2862" s="339"/>
      <c r="I2862" s="338"/>
      <c r="J2862" s="344"/>
      <c r="K2862" s="344"/>
      <c r="L2862" s="344"/>
      <c r="M2862" s="345"/>
    </row>
    <row r="2863" spans="1:13" ht="15.75" customHeight="1">
      <c r="A2863" s="335"/>
      <c r="B2863" s="335"/>
      <c r="C2863" s="335"/>
      <c r="D2863" s="336"/>
      <c r="E2863" s="336"/>
      <c r="F2863" s="353"/>
      <c r="G2863" s="353"/>
      <c r="H2863" s="354"/>
      <c r="I2863" s="353" t="s">
        <v>76</v>
      </c>
      <c r="J2863" s="346">
        <f>SUM(J2861:J2862)</f>
        <v>0</v>
      </c>
      <c r="K2863" s="346">
        <f>SUM(K2861:K2862)</f>
        <v>500</v>
      </c>
      <c r="L2863" s="346">
        <f>SUM(L2861:L2862)</f>
        <v>500</v>
      </c>
      <c r="M2863" s="165">
        <f>L2863/K2863*100</f>
        <v>100</v>
      </c>
    </row>
    <row r="2864" spans="1:13" ht="15.75" customHeight="1">
      <c r="A2864" s="335"/>
      <c r="B2864" s="335"/>
      <c r="C2864" s="335"/>
      <c r="D2864" s="336"/>
      <c r="E2864" s="336"/>
      <c r="F2864" s="338"/>
      <c r="G2864" s="338"/>
      <c r="H2864" s="339"/>
      <c r="I2864" s="338"/>
      <c r="J2864" s="344"/>
      <c r="K2864" s="344"/>
      <c r="L2864" s="344"/>
      <c r="M2864" s="345"/>
    </row>
    <row r="2865" spans="1:13" ht="15.75" customHeight="1">
      <c r="A2865" s="335">
        <v>38</v>
      </c>
      <c r="B2865" s="335"/>
      <c r="C2865" s="335">
        <v>2</v>
      </c>
      <c r="D2865" s="336"/>
      <c r="E2865" s="336"/>
      <c r="F2865" s="338" t="s">
        <v>1126</v>
      </c>
      <c r="G2865" s="338"/>
      <c r="H2865" s="339"/>
      <c r="I2865" s="338"/>
      <c r="J2865" s="344"/>
      <c r="K2865" s="344"/>
      <c r="L2865" s="344"/>
      <c r="M2865" s="345"/>
    </row>
    <row r="2866" spans="1:13" ht="15.75" customHeight="1">
      <c r="A2866" s="335"/>
      <c r="B2866" s="335"/>
      <c r="C2866" s="335"/>
      <c r="D2866" s="336">
        <v>2</v>
      </c>
      <c r="E2866" s="336"/>
      <c r="F2866" s="338"/>
      <c r="G2866" s="338"/>
      <c r="H2866" s="339" t="s">
        <v>757</v>
      </c>
      <c r="I2866" s="338"/>
      <c r="J2866" s="344"/>
      <c r="K2866" s="344"/>
      <c r="L2866" s="344"/>
      <c r="M2866" s="345"/>
    </row>
    <row r="2867" spans="1:13" ht="15.75" customHeight="1">
      <c r="A2867" s="335"/>
      <c r="B2867" s="335"/>
      <c r="C2867" s="335"/>
      <c r="D2867" s="336"/>
      <c r="E2867" s="336">
        <v>3</v>
      </c>
      <c r="F2867" s="338"/>
      <c r="G2867" s="338"/>
      <c r="H2867" s="339"/>
      <c r="I2867" s="339" t="s">
        <v>759</v>
      </c>
      <c r="J2867" s="340"/>
      <c r="K2867" s="340">
        <v>44241</v>
      </c>
      <c r="L2867" s="340">
        <v>39241</v>
      </c>
      <c r="M2867" s="155">
        <f>L2867/K2867*100</f>
        <v>88.69826631405257</v>
      </c>
    </row>
    <row r="2868" spans="1:13" ht="15.75" customHeight="1">
      <c r="A2868" s="335"/>
      <c r="B2868" s="335"/>
      <c r="C2868" s="335"/>
      <c r="D2868" s="336"/>
      <c r="E2868" s="336"/>
      <c r="F2868" s="338"/>
      <c r="G2868" s="338"/>
      <c r="H2868" s="339"/>
      <c r="I2868" s="338"/>
      <c r="J2868" s="344"/>
      <c r="K2868" s="344"/>
      <c r="L2868" s="344"/>
      <c r="M2868" s="345"/>
    </row>
    <row r="2869" spans="1:13" ht="15.75" customHeight="1">
      <c r="A2869" s="335"/>
      <c r="B2869" s="335"/>
      <c r="C2869" s="335"/>
      <c r="D2869" s="336"/>
      <c r="E2869" s="336"/>
      <c r="F2869" s="353"/>
      <c r="G2869" s="353"/>
      <c r="H2869" s="354"/>
      <c r="I2869" s="353" t="s">
        <v>76</v>
      </c>
      <c r="J2869" s="346">
        <f>SUM(J2867:J2868)</f>
        <v>0</v>
      </c>
      <c r="K2869" s="346">
        <f>SUM(K2867:K2868)</f>
        <v>44241</v>
      </c>
      <c r="L2869" s="346">
        <f>SUM(L2867:L2868)</f>
        <v>39241</v>
      </c>
      <c r="M2869" s="165">
        <f>L2869/K2869*100</f>
        <v>88.69826631405257</v>
      </c>
    </row>
    <row r="2870" spans="1:13" ht="15.75" customHeight="1">
      <c r="A2870" s="335"/>
      <c r="B2870" s="335"/>
      <c r="C2870" s="335"/>
      <c r="D2870" s="336"/>
      <c r="E2870" s="336"/>
      <c r="F2870" s="338"/>
      <c r="G2870" s="338"/>
      <c r="H2870" s="339"/>
      <c r="I2870" s="338"/>
      <c r="J2870" s="344"/>
      <c r="K2870" s="344"/>
      <c r="L2870" s="344"/>
      <c r="M2870" s="345"/>
    </row>
    <row r="2871" spans="1:13" ht="15.75" customHeight="1">
      <c r="A2871" s="335">
        <v>39</v>
      </c>
      <c r="B2871" s="335"/>
      <c r="C2871" s="335">
        <v>2</v>
      </c>
      <c r="D2871" s="336"/>
      <c r="E2871" s="336"/>
      <c r="F2871" s="338" t="s">
        <v>1127</v>
      </c>
      <c r="G2871" s="338"/>
      <c r="H2871" s="339"/>
      <c r="I2871" s="338"/>
      <c r="J2871" s="344"/>
      <c r="K2871" s="344"/>
      <c r="L2871" s="344"/>
      <c r="M2871" s="345"/>
    </row>
    <row r="2872" spans="1:13" ht="15.75" customHeight="1">
      <c r="A2872" s="335"/>
      <c r="B2872" s="335"/>
      <c r="C2872" s="335"/>
      <c r="D2872" s="336">
        <v>1</v>
      </c>
      <c r="E2872" s="336"/>
      <c r="F2872" s="338"/>
      <c r="G2872" s="338"/>
      <c r="H2872" s="339" t="s">
        <v>755</v>
      </c>
      <c r="I2872" s="338"/>
      <c r="J2872" s="344"/>
      <c r="K2872" s="344"/>
      <c r="L2872" s="344"/>
      <c r="M2872" s="345"/>
    </row>
    <row r="2873" spans="1:13" ht="15.75" customHeight="1">
      <c r="A2873" s="335"/>
      <c r="B2873" s="335"/>
      <c r="C2873" s="335"/>
      <c r="D2873" s="336"/>
      <c r="E2873" s="336">
        <v>5</v>
      </c>
      <c r="F2873" s="338"/>
      <c r="G2873" s="338"/>
      <c r="H2873" s="339"/>
      <c r="I2873" s="339" t="s">
        <v>1452</v>
      </c>
      <c r="J2873" s="340"/>
      <c r="K2873" s="340">
        <v>1000</v>
      </c>
      <c r="L2873" s="340">
        <v>1000</v>
      </c>
      <c r="M2873" s="155">
        <f>L2873/K2873*100</f>
        <v>100</v>
      </c>
    </row>
    <row r="2874" spans="1:13" ht="15.75" customHeight="1">
      <c r="A2874" s="335"/>
      <c r="B2874" s="335"/>
      <c r="C2874" s="335"/>
      <c r="D2874" s="336"/>
      <c r="E2874" s="336"/>
      <c r="F2874" s="338"/>
      <c r="G2874" s="338"/>
      <c r="H2874" s="339"/>
      <c r="I2874" s="338"/>
      <c r="J2874" s="344"/>
      <c r="K2874" s="344"/>
      <c r="L2874" s="344"/>
      <c r="M2874" s="345"/>
    </row>
    <row r="2875" spans="1:13" ht="15.75" customHeight="1">
      <c r="A2875" s="335"/>
      <c r="B2875" s="335"/>
      <c r="C2875" s="335"/>
      <c r="D2875" s="336"/>
      <c r="E2875" s="336"/>
      <c r="F2875" s="353"/>
      <c r="G2875" s="353"/>
      <c r="H2875" s="354"/>
      <c r="I2875" s="353" t="s">
        <v>76</v>
      </c>
      <c r="J2875" s="346">
        <f>SUM(J2873:J2874)</f>
        <v>0</v>
      </c>
      <c r="K2875" s="346">
        <f>SUM(K2873:K2874)</f>
        <v>1000</v>
      </c>
      <c r="L2875" s="346">
        <f>SUM(L2873:L2874)</f>
        <v>1000</v>
      </c>
      <c r="M2875" s="165">
        <f>L2875/K2875*100</f>
        <v>100</v>
      </c>
    </row>
    <row r="2876" spans="1:13" ht="15.75" customHeight="1">
      <c r="A2876" s="335"/>
      <c r="B2876" s="335"/>
      <c r="C2876" s="335"/>
      <c r="D2876" s="336"/>
      <c r="E2876" s="336"/>
      <c r="F2876" s="338"/>
      <c r="G2876" s="338"/>
      <c r="H2876" s="339"/>
      <c r="I2876" s="338"/>
      <c r="J2876" s="344"/>
      <c r="K2876" s="344"/>
      <c r="L2876" s="344"/>
      <c r="M2876" s="345"/>
    </row>
    <row r="2877" spans="1:13" ht="15.75" customHeight="1">
      <c r="A2877" s="335">
        <v>40</v>
      </c>
      <c r="B2877" s="335"/>
      <c r="C2877" s="335">
        <v>2</v>
      </c>
      <c r="D2877" s="336"/>
      <c r="E2877" s="336"/>
      <c r="F2877" s="338" t="s">
        <v>1128</v>
      </c>
      <c r="G2877" s="338"/>
      <c r="H2877" s="339"/>
      <c r="I2877" s="338"/>
      <c r="J2877" s="344"/>
      <c r="K2877" s="344"/>
      <c r="L2877" s="344"/>
      <c r="M2877" s="345"/>
    </row>
    <row r="2878" spans="1:13" ht="15.75" customHeight="1">
      <c r="A2878" s="335"/>
      <c r="B2878" s="335"/>
      <c r="C2878" s="335"/>
      <c r="D2878" s="336">
        <v>1</v>
      </c>
      <c r="E2878" s="336"/>
      <c r="F2878" s="338"/>
      <c r="G2878" s="338"/>
      <c r="H2878" s="339" t="s">
        <v>755</v>
      </c>
      <c r="I2878" s="338"/>
      <c r="J2878" s="344"/>
      <c r="K2878" s="344"/>
      <c r="L2878" s="344"/>
      <c r="M2878" s="345"/>
    </row>
    <row r="2879" spans="1:13" ht="15.75" customHeight="1">
      <c r="A2879" s="335"/>
      <c r="B2879" s="335"/>
      <c r="C2879" s="335"/>
      <c r="D2879" s="336"/>
      <c r="E2879" s="336">
        <v>5</v>
      </c>
      <c r="F2879" s="338"/>
      <c r="G2879" s="338"/>
      <c r="H2879" s="339"/>
      <c r="I2879" s="339" t="s">
        <v>1452</v>
      </c>
      <c r="J2879" s="340"/>
      <c r="K2879" s="340">
        <v>100</v>
      </c>
      <c r="L2879" s="340">
        <v>100</v>
      </c>
      <c r="M2879" s="155">
        <f>L2879/K2879*100</f>
        <v>100</v>
      </c>
    </row>
    <row r="2880" spans="1:13" ht="15.75" customHeight="1">
      <c r="A2880" s="335"/>
      <c r="B2880" s="335"/>
      <c r="C2880" s="335"/>
      <c r="D2880" s="336"/>
      <c r="E2880" s="336"/>
      <c r="F2880" s="338"/>
      <c r="G2880" s="338"/>
      <c r="H2880" s="339"/>
      <c r="I2880" s="338"/>
      <c r="J2880" s="344"/>
      <c r="K2880" s="344"/>
      <c r="L2880" s="344"/>
      <c r="M2880" s="345"/>
    </row>
    <row r="2881" spans="1:13" ht="15.75" customHeight="1">
      <c r="A2881" s="335"/>
      <c r="B2881" s="335"/>
      <c r="C2881" s="335"/>
      <c r="D2881" s="336"/>
      <c r="E2881" s="336"/>
      <c r="F2881" s="353"/>
      <c r="G2881" s="353"/>
      <c r="H2881" s="354"/>
      <c r="I2881" s="353" t="s">
        <v>76</v>
      </c>
      <c r="J2881" s="346">
        <f>SUM(J2879:J2880)</f>
        <v>0</v>
      </c>
      <c r="K2881" s="346">
        <f>SUM(K2879:K2880)</f>
        <v>100</v>
      </c>
      <c r="L2881" s="346">
        <f>SUM(L2879:L2880)</f>
        <v>100</v>
      </c>
      <c r="M2881" s="165">
        <f>L2881/K2881*100</f>
        <v>100</v>
      </c>
    </row>
    <row r="2882" spans="1:13" ht="15.75" customHeight="1">
      <c r="A2882" s="335"/>
      <c r="B2882" s="335"/>
      <c r="C2882" s="335"/>
      <c r="D2882" s="336"/>
      <c r="E2882" s="336"/>
      <c r="F2882" s="338"/>
      <c r="G2882" s="338"/>
      <c r="H2882" s="339"/>
      <c r="I2882" s="338"/>
      <c r="J2882" s="344"/>
      <c r="K2882" s="344"/>
      <c r="L2882" s="344"/>
      <c r="M2882" s="345"/>
    </row>
    <row r="2883" spans="1:13" ht="15.75" customHeight="1">
      <c r="A2883" s="335">
        <v>41</v>
      </c>
      <c r="B2883" s="335"/>
      <c r="C2883" s="335">
        <v>2</v>
      </c>
      <c r="D2883" s="336"/>
      <c r="E2883" s="336"/>
      <c r="F2883" s="338" t="s">
        <v>1129</v>
      </c>
      <c r="G2883" s="338"/>
      <c r="H2883" s="339"/>
      <c r="I2883" s="338"/>
      <c r="J2883" s="344"/>
      <c r="K2883" s="344"/>
      <c r="L2883" s="344"/>
      <c r="M2883" s="345"/>
    </row>
    <row r="2884" spans="1:13" ht="15.75" customHeight="1">
      <c r="A2884" s="335"/>
      <c r="B2884" s="335"/>
      <c r="C2884" s="335"/>
      <c r="D2884" s="336">
        <v>1</v>
      </c>
      <c r="E2884" s="336"/>
      <c r="F2884" s="338"/>
      <c r="G2884" s="338"/>
      <c r="H2884" s="339" t="s">
        <v>755</v>
      </c>
      <c r="I2884" s="338"/>
      <c r="J2884" s="344"/>
      <c r="K2884" s="344"/>
      <c r="L2884" s="344"/>
      <c r="M2884" s="345"/>
    </row>
    <row r="2885" spans="1:13" ht="15.75" customHeight="1">
      <c r="A2885" s="335"/>
      <c r="B2885" s="335"/>
      <c r="C2885" s="335"/>
      <c r="D2885" s="336"/>
      <c r="E2885" s="336">
        <v>5</v>
      </c>
      <c r="F2885" s="338"/>
      <c r="G2885" s="338"/>
      <c r="H2885" s="339"/>
      <c r="I2885" s="339" t="s">
        <v>1452</v>
      </c>
      <c r="J2885" s="340"/>
      <c r="K2885" s="340">
        <v>1500</v>
      </c>
      <c r="L2885" s="340">
        <v>1500</v>
      </c>
      <c r="M2885" s="155">
        <f>L2885/K2885*100</f>
        <v>100</v>
      </c>
    </row>
    <row r="2886" spans="1:13" ht="15.75" customHeight="1">
      <c r="A2886" s="335"/>
      <c r="B2886" s="335"/>
      <c r="C2886" s="335"/>
      <c r="D2886" s="336"/>
      <c r="E2886" s="336"/>
      <c r="F2886" s="338"/>
      <c r="G2886" s="338"/>
      <c r="H2886" s="339"/>
      <c r="I2886" s="338"/>
      <c r="J2886" s="344"/>
      <c r="K2886" s="344"/>
      <c r="L2886" s="344"/>
      <c r="M2886" s="345"/>
    </row>
    <row r="2887" spans="1:13" ht="15.75" customHeight="1">
      <c r="A2887" s="335"/>
      <c r="B2887" s="335"/>
      <c r="C2887" s="335"/>
      <c r="D2887" s="336"/>
      <c r="E2887" s="336"/>
      <c r="F2887" s="353"/>
      <c r="G2887" s="353"/>
      <c r="H2887" s="354"/>
      <c r="I2887" s="353" t="s">
        <v>76</v>
      </c>
      <c r="J2887" s="346">
        <f>SUM(J2885:J2886)</f>
        <v>0</v>
      </c>
      <c r="K2887" s="346">
        <f>SUM(K2885:K2886)</f>
        <v>1500</v>
      </c>
      <c r="L2887" s="346">
        <f>SUM(L2885:L2886)</f>
        <v>1500</v>
      </c>
      <c r="M2887" s="165">
        <f>L2887/K2887*100</f>
        <v>100</v>
      </c>
    </row>
    <row r="2888" spans="1:13" ht="15.75" customHeight="1">
      <c r="A2888" s="335"/>
      <c r="B2888" s="335"/>
      <c r="C2888" s="335"/>
      <c r="D2888" s="336"/>
      <c r="E2888" s="336"/>
      <c r="F2888" s="338"/>
      <c r="G2888" s="338"/>
      <c r="H2888" s="339"/>
      <c r="I2888" s="338"/>
      <c r="J2888" s="344"/>
      <c r="K2888" s="344"/>
      <c r="L2888" s="344"/>
      <c r="M2888" s="345"/>
    </row>
    <row r="2889" spans="1:13" ht="15.75" customHeight="1">
      <c r="A2889" s="335">
        <v>42</v>
      </c>
      <c r="B2889" s="335"/>
      <c r="C2889" s="335">
        <v>2</v>
      </c>
      <c r="D2889" s="336"/>
      <c r="E2889" s="336"/>
      <c r="F2889" s="338" t="s">
        <v>1130</v>
      </c>
      <c r="G2889" s="338"/>
      <c r="H2889" s="339"/>
      <c r="I2889" s="338"/>
      <c r="J2889" s="344"/>
      <c r="K2889" s="344"/>
      <c r="L2889" s="344"/>
      <c r="M2889" s="345"/>
    </row>
    <row r="2890" spans="1:13" ht="15.75" customHeight="1">
      <c r="A2890" s="335"/>
      <c r="B2890" s="335"/>
      <c r="C2890" s="335"/>
      <c r="D2890" s="336">
        <v>1</v>
      </c>
      <c r="E2890" s="336"/>
      <c r="F2890" s="338"/>
      <c r="G2890" s="338"/>
      <c r="H2890" s="339" t="s">
        <v>755</v>
      </c>
      <c r="I2890" s="338"/>
      <c r="J2890" s="344"/>
      <c r="K2890" s="344"/>
      <c r="L2890" s="344"/>
      <c r="M2890" s="345"/>
    </row>
    <row r="2891" spans="1:13" ht="15.75" customHeight="1">
      <c r="A2891" s="335"/>
      <c r="B2891" s="335"/>
      <c r="C2891" s="335"/>
      <c r="D2891" s="336"/>
      <c r="E2891" s="336">
        <v>5</v>
      </c>
      <c r="F2891" s="338"/>
      <c r="G2891" s="338"/>
      <c r="H2891" s="339"/>
      <c r="I2891" s="339" t="s">
        <v>1452</v>
      </c>
      <c r="J2891" s="340"/>
      <c r="K2891" s="340">
        <v>5000</v>
      </c>
      <c r="L2891" s="340">
        <v>5000</v>
      </c>
      <c r="M2891" s="155">
        <f>L2891/K2891*100</f>
        <v>100</v>
      </c>
    </row>
    <row r="2892" spans="1:13" ht="15.75" customHeight="1">
      <c r="A2892" s="335"/>
      <c r="B2892" s="335"/>
      <c r="C2892" s="335"/>
      <c r="D2892" s="336"/>
      <c r="E2892" s="336"/>
      <c r="F2892" s="338"/>
      <c r="G2892" s="338"/>
      <c r="H2892" s="339"/>
      <c r="I2892" s="338"/>
      <c r="J2892" s="344"/>
      <c r="K2892" s="344"/>
      <c r="L2892" s="344"/>
      <c r="M2892" s="345"/>
    </row>
    <row r="2893" spans="1:13" ht="15.75" customHeight="1">
      <c r="A2893" s="335"/>
      <c r="B2893" s="335"/>
      <c r="C2893" s="335"/>
      <c r="D2893" s="336"/>
      <c r="E2893" s="336"/>
      <c r="F2893" s="353"/>
      <c r="G2893" s="353"/>
      <c r="H2893" s="354"/>
      <c r="I2893" s="353" t="s">
        <v>76</v>
      </c>
      <c r="J2893" s="346">
        <f>SUM(J2891:J2892)</f>
        <v>0</v>
      </c>
      <c r="K2893" s="346">
        <f>SUM(K2891:K2892)</f>
        <v>5000</v>
      </c>
      <c r="L2893" s="346">
        <f>SUM(L2891:L2892)</f>
        <v>5000</v>
      </c>
      <c r="M2893" s="165">
        <f>L2893/K2893*100</f>
        <v>100</v>
      </c>
    </row>
    <row r="2894" spans="1:13" ht="15.75" customHeight="1">
      <c r="A2894" s="335"/>
      <c r="B2894" s="335"/>
      <c r="C2894" s="335"/>
      <c r="D2894" s="336"/>
      <c r="E2894" s="336"/>
      <c r="F2894" s="338"/>
      <c r="G2894" s="338"/>
      <c r="H2894" s="339"/>
      <c r="I2894" s="338"/>
      <c r="J2894" s="344"/>
      <c r="K2894" s="344"/>
      <c r="L2894" s="344"/>
      <c r="M2894" s="345"/>
    </row>
    <row r="2895" spans="1:13" ht="15.75" customHeight="1">
      <c r="A2895" s="335">
        <v>43</v>
      </c>
      <c r="B2895" s="335"/>
      <c r="C2895" s="335">
        <v>2</v>
      </c>
      <c r="D2895" s="336"/>
      <c r="E2895" s="336"/>
      <c r="F2895" s="338" t="s">
        <v>1131</v>
      </c>
      <c r="G2895" s="338"/>
      <c r="H2895" s="339"/>
      <c r="I2895" s="338"/>
      <c r="J2895" s="344"/>
      <c r="K2895" s="344"/>
      <c r="L2895" s="344"/>
      <c r="M2895" s="345"/>
    </row>
    <row r="2896" spans="1:13" ht="15.75" customHeight="1">
      <c r="A2896" s="335"/>
      <c r="B2896" s="335"/>
      <c r="C2896" s="335"/>
      <c r="D2896" s="336">
        <v>1</v>
      </c>
      <c r="E2896" s="336"/>
      <c r="F2896" s="338"/>
      <c r="G2896" s="338"/>
      <c r="H2896" s="339" t="s">
        <v>755</v>
      </c>
      <c r="I2896" s="338"/>
      <c r="J2896" s="344"/>
      <c r="K2896" s="344"/>
      <c r="L2896" s="344"/>
      <c r="M2896" s="345"/>
    </row>
    <row r="2897" spans="1:13" ht="15.75" customHeight="1">
      <c r="A2897" s="335"/>
      <c r="B2897" s="335"/>
      <c r="C2897" s="335"/>
      <c r="D2897" s="336"/>
      <c r="E2897" s="336">
        <v>5</v>
      </c>
      <c r="F2897" s="338"/>
      <c r="G2897" s="338"/>
      <c r="H2897" s="339"/>
      <c r="I2897" s="339" t="s">
        <v>1452</v>
      </c>
      <c r="J2897" s="340"/>
      <c r="K2897" s="340">
        <v>1000</v>
      </c>
      <c r="L2897" s="340">
        <v>1000</v>
      </c>
      <c r="M2897" s="155">
        <f>L2897/K2897*100</f>
        <v>100</v>
      </c>
    </row>
    <row r="2898" spans="1:13" ht="15.75" customHeight="1">
      <c r="A2898" s="335"/>
      <c r="B2898" s="335"/>
      <c r="C2898" s="335"/>
      <c r="D2898" s="336"/>
      <c r="E2898" s="336"/>
      <c r="F2898" s="338"/>
      <c r="G2898" s="338"/>
      <c r="H2898" s="339"/>
      <c r="I2898" s="338"/>
      <c r="J2898" s="344"/>
      <c r="K2898" s="344"/>
      <c r="L2898" s="344"/>
      <c r="M2898" s="345"/>
    </row>
    <row r="2899" spans="1:13" ht="15.75" customHeight="1">
      <c r="A2899" s="335"/>
      <c r="B2899" s="335"/>
      <c r="C2899" s="335"/>
      <c r="D2899" s="336"/>
      <c r="E2899" s="336"/>
      <c r="F2899" s="353"/>
      <c r="G2899" s="353"/>
      <c r="H2899" s="354"/>
      <c r="I2899" s="353" t="s">
        <v>76</v>
      </c>
      <c r="J2899" s="346">
        <f>SUM(J2897:J2898)</f>
        <v>0</v>
      </c>
      <c r="K2899" s="346">
        <f>SUM(K2897:K2898)</f>
        <v>1000</v>
      </c>
      <c r="L2899" s="346">
        <f>SUM(L2897:L2898)</f>
        <v>1000</v>
      </c>
      <c r="M2899" s="165">
        <f>L2899/K2899*100</f>
        <v>100</v>
      </c>
    </row>
    <row r="2900" spans="1:13" ht="15.75" customHeight="1">
      <c r="A2900" s="335"/>
      <c r="B2900" s="335"/>
      <c r="C2900" s="335"/>
      <c r="D2900" s="336"/>
      <c r="E2900" s="336"/>
      <c r="F2900" s="338"/>
      <c r="G2900" s="338"/>
      <c r="H2900" s="339"/>
      <c r="I2900" s="338"/>
      <c r="J2900" s="344"/>
      <c r="K2900" s="344"/>
      <c r="L2900" s="344"/>
      <c r="M2900" s="345"/>
    </row>
    <row r="2901" spans="1:13" ht="15.75" customHeight="1">
      <c r="A2901" s="335">
        <v>44</v>
      </c>
      <c r="B2901" s="335"/>
      <c r="C2901" s="335">
        <v>2</v>
      </c>
      <c r="D2901" s="336"/>
      <c r="E2901" s="336"/>
      <c r="F2901" s="338" t="s">
        <v>1132</v>
      </c>
      <c r="G2901" s="338"/>
      <c r="H2901" s="339"/>
      <c r="I2901" s="338"/>
      <c r="J2901" s="344"/>
      <c r="K2901" s="344"/>
      <c r="L2901" s="344"/>
      <c r="M2901" s="345"/>
    </row>
    <row r="2902" spans="1:13" ht="15.75" customHeight="1">
      <c r="A2902" s="335"/>
      <c r="B2902" s="335"/>
      <c r="C2902" s="335"/>
      <c r="D2902" s="336">
        <v>1</v>
      </c>
      <c r="E2902" s="336"/>
      <c r="F2902" s="338"/>
      <c r="G2902" s="338"/>
      <c r="H2902" s="339" t="s">
        <v>755</v>
      </c>
      <c r="I2902" s="338"/>
      <c r="J2902" s="344"/>
      <c r="K2902" s="344"/>
      <c r="L2902" s="344"/>
      <c r="M2902" s="345"/>
    </row>
    <row r="2903" spans="1:13" ht="15.75" customHeight="1">
      <c r="A2903" s="335"/>
      <c r="B2903" s="335"/>
      <c r="C2903" s="335"/>
      <c r="D2903" s="336"/>
      <c r="E2903" s="336">
        <v>5</v>
      </c>
      <c r="F2903" s="338"/>
      <c r="G2903" s="338"/>
      <c r="H2903" s="339"/>
      <c r="I2903" s="339" t="s">
        <v>1452</v>
      </c>
      <c r="J2903" s="340"/>
      <c r="K2903" s="340">
        <v>300</v>
      </c>
      <c r="L2903" s="340">
        <v>300</v>
      </c>
      <c r="M2903" s="155">
        <f>L2903/K2903*100</f>
        <v>100</v>
      </c>
    </row>
    <row r="2904" spans="1:13" ht="15.75" customHeight="1">
      <c r="A2904" s="335"/>
      <c r="B2904" s="335"/>
      <c r="C2904" s="335"/>
      <c r="D2904" s="336"/>
      <c r="E2904" s="336"/>
      <c r="F2904" s="338"/>
      <c r="G2904" s="338"/>
      <c r="H2904" s="339"/>
      <c r="I2904" s="338"/>
      <c r="J2904" s="344"/>
      <c r="K2904" s="344"/>
      <c r="L2904" s="344"/>
      <c r="M2904" s="345"/>
    </row>
    <row r="2905" spans="1:13" ht="15.75" customHeight="1">
      <c r="A2905" s="335"/>
      <c r="B2905" s="335"/>
      <c r="C2905" s="335"/>
      <c r="D2905" s="336"/>
      <c r="E2905" s="336"/>
      <c r="F2905" s="353"/>
      <c r="G2905" s="353"/>
      <c r="H2905" s="354"/>
      <c r="I2905" s="353" t="s">
        <v>76</v>
      </c>
      <c r="J2905" s="346">
        <f>SUM(J2903:J2904)</f>
        <v>0</v>
      </c>
      <c r="K2905" s="346">
        <f>SUM(K2903:K2904)</f>
        <v>300</v>
      </c>
      <c r="L2905" s="346">
        <f>SUM(L2903:L2904)</f>
        <v>300</v>
      </c>
      <c r="M2905" s="165">
        <f>L2905/K2905*100</f>
        <v>100</v>
      </c>
    </row>
    <row r="2906" spans="1:13" ht="14.25" customHeight="1">
      <c r="A2906" s="335"/>
      <c r="B2906" s="335"/>
      <c r="C2906" s="335"/>
      <c r="D2906" s="336"/>
      <c r="E2906" s="336"/>
      <c r="F2906" s="338"/>
      <c r="G2906" s="338"/>
      <c r="H2906" s="339"/>
      <c r="I2906" s="338"/>
      <c r="J2906" s="344"/>
      <c r="K2906" s="344"/>
      <c r="L2906" s="344"/>
      <c r="M2906" s="345"/>
    </row>
    <row r="2907" spans="1:13" ht="14.25" customHeight="1">
      <c r="A2907" s="335">
        <v>45</v>
      </c>
      <c r="B2907" s="335"/>
      <c r="C2907" s="335">
        <v>1</v>
      </c>
      <c r="D2907" s="336"/>
      <c r="E2907" s="336"/>
      <c r="F2907" s="338" t="s">
        <v>1133</v>
      </c>
      <c r="G2907" s="338"/>
      <c r="H2907" s="339"/>
      <c r="I2907" s="338"/>
      <c r="J2907" s="344"/>
      <c r="K2907" s="344"/>
      <c r="L2907" s="344"/>
      <c r="M2907" s="345"/>
    </row>
    <row r="2908" spans="1:13" ht="14.25" customHeight="1">
      <c r="A2908" s="335"/>
      <c r="B2908" s="335"/>
      <c r="C2908" s="335"/>
      <c r="D2908" s="336">
        <v>2</v>
      </c>
      <c r="E2908" s="336"/>
      <c r="F2908" s="338"/>
      <c r="G2908" s="338"/>
      <c r="H2908" s="339" t="s">
        <v>757</v>
      </c>
      <c r="I2908" s="338"/>
      <c r="J2908" s="344"/>
      <c r="K2908" s="344"/>
      <c r="L2908" s="344"/>
      <c r="M2908" s="345"/>
    </row>
    <row r="2909" spans="1:13" ht="14.25" customHeight="1">
      <c r="A2909" s="335"/>
      <c r="B2909" s="335"/>
      <c r="C2909" s="335"/>
      <c r="D2909" s="336"/>
      <c r="E2909" s="336">
        <v>3</v>
      </c>
      <c r="F2909" s="338"/>
      <c r="G2909" s="338"/>
      <c r="H2909" s="339"/>
      <c r="I2909" s="339" t="s">
        <v>759</v>
      </c>
      <c r="J2909" s="340"/>
      <c r="K2909" s="340">
        <v>4317</v>
      </c>
      <c r="L2909" s="340">
        <v>4317</v>
      </c>
      <c r="M2909" s="155">
        <f>L2909/K2909*100</f>
        <v>100</v>
      </c>
    </row>
    <row r="2910" spans="1:13" ht="14.25" customHeight="1">
      <c r="A2910" s="335"/>
      <c r="B2910" s="335"/>
      <c r="C2910" s="335"/>
      <c r="D2910" s="336"/>
      <c r="E2910" s="336"/>
      <c r="F2910" s="338"/>
      <c r="G2910" s="338"/>
      <c r="H2910" s="339"/>
      <c r="I2910" s="338"/>
      <c r="J2910" s="344"/>
      <c r="K2910" s="344"/>
      <c r="L2910" s="344"/>
      <c r="M2910" s="345"/>
    </row>
    <row r="2911" spans="1:13" ht="14.25" customHeight="1">
      <c r="A2911" s="335"/>
      <c r="B2911" s="335"/>
      <c r="C2911" s="335"/>
      <c r="D2911" s="336"/>
      <c r="E2911" s="336"/>
      <c r="F2911" s="353"/>
      <c r="G2911" s="353"/>
      <c r="H2911" s="354"/>
      <c r="I2911" s="353" t="s">
        <v>76</v>
      </c>
      <c r="J2911" s="346">
        <f>SUM(J2909:J2910)</f>
        <v>0</v>
      </c>
      <c r="K2911" s="346">
        <f>SUM(K2909:K2910)</f>
        <v>4317</v>
      </c>
      <c r="L2911" s="346">
        <f>SUM(L2909:L2910)</f>
        <v>4317</v>
      </c>
      <c r="M2911" s="165">
        <f>L2911/K2911*100</f>
        <v>100</v>
      </c>
    </row>
    <row r="2912" spans="1:13" ht="14.25" customHeight="1">
      <c r="A2912" s="335"/>
      <c r="B2912" s="335"/>
      <c r="C2912" s="335"/>
      <c r="D2912" s="336"/>
      <c r="E2912" s="336"/>
      <c r="F2912" s="338"/>
      <c r="G2912" s="338"/>
      <c r="H2912" s="339"/>
      <c r="I2912" s="338"/>
      <c r="J2912" s="344"/>
      <c r="K2912" s="344"/>
      <c r="L2912" s="344"/>
      <c r="M2912" s="345"/>
    </row>
    <row r="2913" spans="1:13" ht="14.25" customHeight="1">
      <c r="A2913" s="335">
        <v>46</v>
      </c>
      <c r="B2913" s="335"/>
      <c r="C2913" s="335">
        <v>2</v>
      </c>
      <c r="D2913" s="336"/>
      <c r="E2913" s="336"/>
      <c r="F2913" s="338" t="s">
        <v>1134</v>
      </c>
      <c r="G2913" s="338"/>
      <c r="H2913" s="339"/>
      <c r="I2913" s="338"/>
      <c r="J2913" s="344"/>
      <c r="K2913" s="344"/>
      <c r="L2913" s="344"/>
      <c r="M2913" s="345"/>
    </row>
    <row r="2914" spans="1:13" ht="14.25" customHeight="1">
      <c r="A2914" s="335"/>
      <c r="B2914" s="335"/>
      <c r="C2914" s="335"/>
      <c r="D2914" s="336">
        <v>1</v>
      </c>
      <c r="E2914" s="336"/>
      <c r="F2914" s="338"/>
      <c r="G2914" s="338"/>
      <c r="H2914" s="339" t="s">
        <v>755</v>
      </c>
      <c r="I2914" s="338"/>
      <c r="J2914" s="344"/>
      <c r="K2914" s="344"/>
      <c r="L2914" s="344"/>
      <c r="M2914" s="345"/>
    </row>
    <row r="2915" spans="1:13" ht="14.25" customHeight="1">
      <c r="A2915" s="335"/>
      <c r="B2915" s="335"/>
      <c r="C2915" s="335"/>
      <c r="D2915" s="336"/>
      <c r="E2915" s="336">
        <v>5</v>
      </c>
      <c r="F2915" s="338"/>
      <c r="G2915" s="338"/>
      <c r="H2915" s="339"/>
      <c r="I2915" s="339" t="s">
        <v>1452</v>
      </c>
      <c r="J2915" s="340"/>
      <c r="K2915" s="340">
        <v>500</v>
      </c>
      <c r="L2915" s="340">
        <v>500</v>
      </c>
      <c r="M2915" s="155">
        <f>L2915/K2915*100</f>
        <v>100</v>
      </c>
    </row>
    <row r="2916" spans="1:13" ht="14.25" customHeight="1">
      <c r="A2916" s="335"/>
      <c r="B2916" s="335"/>
      <c r="C2916" s="335"/>
      <c r="D2916" s="336"/>
      <c r="E2916" s="336"/>
      <c r="F2916" s="338"/>
      <c r="G2916" s="338"/>
      <c r="H2916" s="339"/>
      <c r="I2916" s="338"/>
      <c r="J2916" s="344"/>
      <c r="K2916" s="344"/>
      <c r="L2916" s="344"/>
      <c r="M2916" s="345"/>
    </row>
    <row r="2917" spans="1:13" ht="14.25" customHeight="1">
      <c r="A2917" s="335"/>
      <c r="B2917" s="335"/>
      <c r="C2917" s="335"/>
      <c r="D2917" s="336"/>
      <c r="E2917" s="336"/>
      <c r="F2917" s="353"/>
      <c r="G2917" s="353"/>
      <c r="H2917" s="354"/>
      <c r="I2917" s="353" t="s">
        <v>76</v>
      </c>
      <c r="J2917" s="346">
        <f>SUM(J2915:J2916)</f>
        <v>0</v>
      </c>
      <c r="K2917" s="346">
        <f>SUM(K2915:K2916)</f>
        <v>500</v>
      </c>
      <c r="L2917" s="346">
        <f>SUM(L2915:L2916)</f>
        <v>500</v>
      </c>
      <c r="M2917" s="165">
        <f>L2917/K2917*100</f>
        <v>100</v>
      </c>
    </row>
    <row r="2918" spans="1:13" ht="14.25" customHeight="1">
      <c r="A2918" s="335"/>
      <c r="B2918" s="335"/>
      <c r="C2918" s="335"/>
      <c r="D2918" s="336"/>
      <c r="E2918" s="336"/>
      <c r="F2918" s="338"/>
      <c r="G2918" s="338"/>
      <c r="H2918" s="339"/>
      <c r="I2918" s="338"/>
      <c r="J2918" s="344"/>
      <c r="K2918" s="344"/>
      <c r="L2918" s="344"/>
      <c r="M2918" s="345"/>
    </row>
    <row r="2919" spans="1:13" ht="14.25" customHeight="1">
      <c r="A2919" s="335">
        <v>47</v>
      </c>
      <c r="B2919" s="335"/>
      <c r="C2919" s="335">
        <v>2</v>
      </c>
      <c r="D2919" s="336"/>
      <c r="E2919" s="336"/>
      <c r="F2919" s="338" t="s">
        <v>1135</v>
      </c>
      <c r="G2919" s="338"/>
      <c r="H2919" s="339"/>
      <c r="I2919" s="338"/>
      <c r="J2919" s="344"/>
      <c r="K2919" s="344"/>
      <c r="L2919" s="344"/>
      <c r="M2919" s="345"/>
    </row>
    <row r="2920" spans="1:13" ht="14.25" customHeight="1">
      <c r="A2920" s="335"/>
      <c r="B2920" s="335"/>
      <c r="C2920" s="335"/>
      <c r="D2920" s="336">
        <v>1</v>
      </c>
      <c r="E2920" s="336"/>
      <c r="F2920" s="338"/>
      <c r="G2920" s="338"/>
      <c r="H2920" s="339" t="s">
        <v>755</v>
      </c>
      <c r="I2920" s="338"/>
      <c r="J2920" s="344"/>
      <c r="K2920" s="344"/>
      <c r="L2920" s="344"/>
      <c r="M2920" s="345"/>
    </row>
    <row r="2921" spans="1:13" ht="14.25" customHeight="1">
      <c r="A2921" s="335"/>
      <c r="B2921" s="335"/>
      <c r="C2921" s="335"/>
      <c r="D2921" s="336"/>
      <c r="E2921" s="336">
        <v>5</v>
      </c>
      <c r="F2921" s="338"/>
      <c r="G2921" s="338"/>
      <c r="H2921" s="339"/>
      <c r="I2921" s="339" t="s">
        <v>1452</v>
      </c>
      <c r="J2921" s="340"/>
      <c r="K2921" s="340">
        <v>20</v>
      </c>
      <c r="L2921" s="340">
        <v>20</v>
      </c>
      <c r="M2921" s="155">
        <f>L2921/K2921*100</f>
        <v>100</v>
      </c>
    </row>
    <row r="2922" spans="1:13" ht="14.25" customHeight="1">
      <c r="A2922" s="335"/>
      <c r="B2922" s="335"/>
      <c r="C2922" s="335"/>
      <c r="D2922" s="336"/>
      <c r="E2922" s="336"/>
      <c r="F2922" s="338"/>
      <c r="G2922" s="338"/>
      <c r="H2922" s="339"/>
      <c r="I2922" s="338"/>
      <c r="J2922" s="344"/>
      <c r="K2922" s="344"/>
      <c r="L2922" s="344"/>
      <c r="M2922" s="345"/>
    </row>
    <row r="2923" spans="1:13" ht="14.25" customHeight="1">
      <c r="A2923" s="335"/>
      <c r="B2923" s="335"/>
      <c r="C2923" s="335"/>
      <c r="D2923" s="336"/>
      <c r="E2923" s="336"/>
      <c r="F2923" s="353"/>
      <c r="G2923" s="353"/>
      <c r="H2923" s="354"/>
      <c r="I2923" s="353" t="s">
        <v>76</v>
      </c>
      <c r="J2923" s="346">
        <f>SUM(J2921:J2922)</f>
        <v>0</v>
      </c>
      <c r="K2923" s="346">
        <f>SUM(K2921:K2922)</f>
        <v>20</v>
      </c>
      <c r="L2923" s="346">
        <f>SUM(L2921:L2922)</f>
        <v>20</v>
      </c>
      <c r="M2923" s="165">
        <f>L2923/K2923*100</f>
        <v>100</v>
      </c>
    </row>
    <row r="2924" spans="1:13" ht="14.25" customHeight="1">
      <c r="A2924" s="335"/>
      <c r="B2924" s="335"/>
      <c r="C2924" s="335"/>
      <c r="D2924" s="336"/>
      <c r="E2924" s="336"/>
      <c r="F2924" s="338"/>
      <c r="G2924" s="338"/>
      <c r="H2924" s="339"/>
      <c r="I2924" s="338"/>
      <c r="J2924" s="344"/>
      <c r="K2924" s="344"/>
      <c r="L2924" s="344"/>
      <c r="M2924" s="345"/>
    </row>
    <row r="2925" spans="1:13" ht="26.25" customHeight="1">
      <c r="A2925" s="335">
        <v>48</v>
      </c>
      <c r="B2925" s="335"/>
      <c r="C2925" s="335">
        <v>2</v>
      </c>
      <c r="D2925" s="336"/>
      <c r="E2925" s="336"/>
      <c r="F2925" s="693" t="s">
        <v>1136</v>
      </c>
      <c r="G2925" s="689"/>
      <c r="H2925" s="689"/>
      <c r="I2925" s="690"/>
      <c r="J2925" s="344"/>
      <c r="K2925" s="344"/>
      <c r="L2925" s="344"/>
      <c r="M2925" s="345"/>
    </row>
    <row r="2926" spans="1:13" ht="14.25" customHeight="1">
      <c r="A2926" s="335"/>
      <c r="B2926" s="335"/>
      <c r="C2926" s="335"/>
      <c r="D2926" s="336">
        <v>1</v>
      </c>
      <c r="E2926" s="336"/>
      <c r="F2926" s="338"/>
      <c r="G2926" s="338"/>
      <c r="H2926" s="339" t="s">
        <v>755</v>
      </c>
      <c r="I2926" s="338"/>
      <c r="J2926" s="344"/>
      <c r="K2926" s="344"/>
      <c r="L2926" s="344"/>
      <c r="M2926" s="345"/>
    </row>
    <row r="2927" spans="1:13" ht="14.25" customHeight="1">
      <c r="A2927" s="335"/>
      <c r="B2927" s="335"/>
      <c r="C2927" s="335"/>
      <c r="D2927" s="336"/>
      <c r="E2927" s="336">
        <v>5</v>
      </c>
      <c r="F2927" s="338"/>
      <c r="G2927" s="338"/>
      <c r="H2927" s="339"/>
      <c r="I2927" s="339" t="s">
        <v>1452</v>
      </c>
      <c r="J2927" s="340"/>
      <c r="K2927" s="340">
        <v>40</v>
      </c>
      <c r="L2927" s="340">
        <v>40</v>
      </c>
      <c r="M2927" s="155">
        <f>L2927/K2927*100</f>
        <v>100</v>
      </c>
    </row>
    <row r="2928" spans="1:13" ht="14.25" customHeight="1">
      <c r="A2928" s="335"/>
      <c r="B2928" s="335"/>
      <c r="C2928" s="335"/>
      <c r="D2928" s="336"/>
      <c r="E2928" s="336"/>
      <c r="F2928" s="338"/>
      <c r="G2928" s="338"/>
      <c r="H2928" s="339"/>
      <c r="I2928" s="338"/>
      <c r="J2928" s="344"/>
      <c r="K2928" s="344"/>
      <c r="L2928" s="344"/>
      <c r="M2928" s="345"/>
    </row>
    <row r="2929" spans="1:13" ht="14.25" customHeight="1">
      <c r="A2929" s="335"/>
      <c r="B2929" s="335"/>
      <c r="C2929" s="335"/>
      <c r="D2929" s="336"/>
      <c r="E2929" s="336"/>
      <c r="F2929" s="353"/>
      <c r="G2929" s="353"/>
      <c r="H2929" s="354"/>
      <c r="I2929" s="353" t="s">
        <v>76</v>
      </c>
      <c r="J2929" s="346">
        <f>SUM(J2927:J2928)</f>
        <v>0</v>
      </c>
      <c r="K2929" s="346">
        <f>SUM(K2927:K2928)</f>
        <v>40</v>
      </c>
      <c r="L2929" s="346">
        <f>SUM(L2927:L2928)</f>
        <v>40</v>
      </c>
      <c r="M2929" s="165">
        <f>L2929/K2929*100</f>
        <v>100</v>
      </c>
    </row>
    <row r="2930" spans="1:13" ht="14.25" customHeight="1">
      <c r="A2930" s="335"/>
      <c r="B2930" s="335"/>
      <c r="C2930" s="335"/>
      <c r="D2930" s="336"/>
      <c r="E2930" s="336"/>
      <c r="F2930" s="338"/>
      <c r="G2930" s="338"/>
      <c r="H2930" s="339"/>
      <c r="I2930" s="338"/>
      <c r="J2930" s="344"/>
      <c r="K2930" s="344"/>
      <c r="L2930" s="344"/>
      <c r="M2930" s="345"/>
    </row>
    <row r="2931" spans="1:13" ht="30.75" customHeight="1">
      <c r="A2931" s="335">
        <v>49</v>
      </c>
      <c r="B2931" s="335"/>
      <c r="C2931" s="335">
        <v>1</v>
      </c>
      <c r="D2931" s="336"/>
      <c r="E2931" s="336"/>
      <c r="F2931" s="693" t="s">
        <v>1137</v>
      </c>
      <c r="G2931" s="689"/>
      <c r="H2931" s="689"/>
      <c r="I2931" s="690"/>
      <c r="J2931" s="344"/>
      <c r="K2931" s="344"/>
      <c r="L2931" s="344"/>
      <c r="M2931" s="345"/>
    </row>
    <row r="2932" spans="1:13" ht="15.75" customHeight="1">
      <c r="A2932" s="335"/>
      <c r="B2932" s="335"/>
      <c r="C2932" s="335"/>
      <c r="D2932" s="336">
        <v>1</v>
      </c>
      <c r="E2932" s="336"/>
      <c r="F2932" s="338"/>
      <c r="G2932" s="338"/>
      <c r="H2932" s="339" t="s">
        <v>755</v>
      </c>
      <c r="I2932" s="338"/>
      <c r="J2932" s="344"/>
      <c r="K2932" s="344"/>
      <c r="L2932" s="344"/>
      <c r="M2932" s="345"/>
    </row>
    <row r="2933" spans="1:13" ht="15.75" customHeight="1">
      <c r="A2933" s="335"/>
      <c r="B2933" s="335"/>
      <c r="C2933" s="335"/>
      <c r="D2933" s="336"/>
      <c r="E2933" s="336">
        <v>5</v>
      </c>
      <c r="F2933" s="338"/>
      <c r="G2933" s="338"/>
      <c r="H2933" s="339"/>
      <c r="I2933" s="339" t="s">
        <v>1452</v>
      </c>
      <c r="J2933" s="340"/>
      <c r="K2933" s="340">
        <v>138409</v>
      </c>
      <c r="L2933" s="340">
        <v>138409</v>
      </c>
      <c r="M2933" s="155">
        <f>L2933/K2933*100</f>
        <v>100</v>
      </c>
    </row>
    <row r="2934" spans="1:13" ht="15.75" customHeight="1">
      <c r="A2934" s="335"/>
      <c r="B2934" s="335"/>
      <c r="C2934" s="335"/>
      <c r="D2934" s="336"/>
      <c r="E2934" s="336"/>
      <c r="F2934" s="338"/>
      <c r="G2934" s="338"/>
      <c r="H2934" s="339"/>
      <c r="I2934" s="338"/>
      <c r="J2934" s="344"/>
      <c r="K2934" s="344"/>
      <c r="L2934" s="344"/>
      <c r="M2934" s="345"/>
    </row>
    <row r="2935" spans="1:13" ht="15.75" customHeight="1">
      <c r="A2935" s="335"/>
      <c r="B2935" s="335"/>
      <c r="C2935" s="335"/>
      <c r="D2935" s="336"/>
      <c r="E2935" s="336"/>
      <c r="F2935" s="353"/>
      <c r="G2935" s="353"/>
      <c r="H2935" s="354"/>
      <c r="I2935" s="353" t="s">
        <v>76</v>
      </c>
      <c r="J2935" s="346">
        <f>SUM(J2933:J2934)</f>
        <v>0</v>
      </c>
      <c r="K2935" s="346">
        <f>SUM(K2933:K2934)</f>
        <v>138409</v>
      </c>
      <c r="L2935" s="346">
        <f>SUM(L2933:L2934)</f>
        <v>138409</v>
      </c>
      <c r="M2935" s="165">
        <f>L2935/K2935*100</f>
        <v>100</v>
      </c>
    </row>
    <row r="2936" spans="1:13" ht="15.75" customHeight="1">
      <c r="A2936" s="335"/>
      <c r="B2936" s="335"/>
      <c r="C2936" s="335"/>
      <c r="D2936" s="336"/>
      <c r="E2936" s="336"/>
      <c r="F2936" s="338"/>
      <c r="G2936" s="338"/>
      <c r="H2936" s="339"/>
      <c r="I2936" s="338"/>
      <c r="J2936" s="344"/>
      <c r="K2936" s="344"/>
      <c r="L2936" s="344"/>
      <c r="M2936" s="345"/>
    </row>
    <row r="2937" spans="1:13" ht="15.75" customHeight="1">
      <c r="A2937" s="335">
        <v>50</v>
      </c>
      <c r="B2937" s="335"/>
      <c r="C2937" s="335">
        <v>2</v>
      </c>
      <c r="D2937" s="336"/>
      <c r="E2937" s="336"/>
      <c r="F2937" s="338" t="s">
        <v>739</v>
      </c>
      <c r="G2937" s="338"/>
      <c r="H2937" s="339"/>
      <c r="I2937" s="338"/>
      <c r="J2937" s="344"/>
      <c r="K2937" s="344"/>
      <c r="L2937" s="344"/>
      <c r="M2937" s="345"/>
    </row>
    <row r="2938" spans="1:13" ht="15.75" customHeight="1">
      <c r="A2938" s="335"/>
      <c r="B2938" s="335"/>
      <c r="C2938" s="335"/>
      <c r="D2938" s="336">
        <v>1</v>
      </c>
      <c r="E2938" s="336"/>
      <c r="F2938" s="338"/>
      <c r="G2938" s="338"/>
      <c r="H2938" s="339" t="s">
        <v>755</v>
      </c>
      <c r="I2938" s="338"/>
      <c r="J2938" s="344"/>
      <c r="K2938" s="344"/>
      <c r="L2938" s="344"/>
      <c r="M2938" s="345"/>
    </row>
    <row r="2939" spans="1:13" ht="15.75" customHeight="1">
      <c r="A2939" s="335"/>
      <c r="B2939" s="335"/>
      <c r="C2939" s="335"/>
      <c r="D2939" s="336"/>
      <c r="E2939" s="336">
        <v>5</v>
      </c>
      <c r="F2939" s="338"/>
      <c r="G2939" s="338"/>
      <c r="H2939" s="339"/>
      <c r="I2939" s="339" t="s">
        <v>1452</v>
      </c>
      <c r="J2939" s="340"/>
      <c r="K2939" s="340">
        <v>800</v>
      </c>
      <c r="L2939" s="340">
        <v>800</v>
      </c>
      <c r="M2939" s="155">
        <f>L2939/K2939*100</f>
        <v>100</v>
      </c>
    </row>
    <row r="2940" spans="1:13" ht="15.75" customHeight="1">
      <c r="A2940" s="335"/>
      <c r="B2940" s="335"/>
      <c r="C2940" s="335"/>
      <c r="D2940" s="336"/>
      <c r="E2940" s="336"/>
      <c r="F2940" s="338"/>
      <c r="G2940" s="338"/>
      <c r="H2940" s="339"/>
      <c r="I2940" s="338"/>
      <c r="J2940" s="344"/>
      <c r="K2940" s="344"/>
      <c r="L2940" s="344"/>
      <c r="M2940" s="345"/>
    </row>
    <row r="2941" spans="1:13" ht="15.75" customHeight="1">
      <c r="A2941" s="335"/>
      <c r="B2941" s="335"/>
      <c r="C2941" s="335"/>
      <c r="D2941" s="336"/>
      <c r="E2941" s="336"/>
      <c r="F2941" s="353"/>
      <c r="G2941" s="353"/>
      <c r="H2941" s="354"/>
      <c r="I2941" s="353" t="s">
        <v>76</v>
      </c>
      <c r="J2941" s="346">
        <f>SUM(J2939:J2940)</f>
        <v>0</v>
      </c>
      <c r="K2941" s="346">
        <f>SUM(K2939:K2940)</f>
        <v>800</v>
      </c>
      <c r="L2941" s="346">
        <f>SUM(L2939:L2940)</f>
        <v>800</v>
      </c>
      <c r="M2941" s="165">
        <f>L2941/K2941*100</f>
        <v>100</v>
      </c>
    </row>
    <row r="2942" spans="1:13" ht="15.75" customHeight="1">
      <c r="A2942" s="335"/>
      <c r="B2942" s="335"/>
      <c r="C2942" s="335"/>
      <c r="D2942" s="336"/>
      <c r="E2942" s="336"/>
      <c r="F2942" s="338"/>
      <c r="G2942" s="338"/>
      <c r="H2942" s="339"/>
      <c r="I2942" s="338"/>
      <c r="J2942" s="344"/>
      <c r="K2942" s="344"/>
      <c r="L2942" s="344"/>
      <c r="M2942" s="345"/>
    </row>
    <row r="2943" spans="1:13" ht="15.75" customHeight="1">
      <c r="A2943" s="335">
        <v>51</v>
      </c>
      <c r="B2943" s="335"/>
      <c r="C2943" s="335">
        <v>2</v>
      </c>
      <c r="D2943" s="336"/>
      <c r="E2943" s="336"/>
      <c r="F2943" s="338" t="s">
        <v>1138</v>
      </c>
      <c r="G2943" s="338"/>
      <c r="H2943" s="339"/>
      <c r="I2943" s="338"/>
      <c r="J2943" s="344"/>
      <c r="K2943" s="344"/>
      <c r="L2943" s="344"/>
      <c r="M2943" s="345"/>
    </row>
    <row r="2944" spans="1:13" ht="15.75" customHeight="1">
      <c r="A2944" s="335"/>
      <c r="B2944" s="335"/>
      <c r="C2944" s="335"/>
      <c r="D2944" s="336">
        <v>2</v>
      </c>
      <c r="E2944" s="336"/>
      <c r="F2944" s="338"/>
      <c r="G2944" s="338"/>
      <c r="H2944" s="339" t="s">
        <v>757</v>
      </c>
      <c r="I2944" s="338"/>
      <c r="J2944" s="344"/>
      <c r="K2944" s="344"/>
      <c r="L2944" s="344"/>
      <c r="M2944" s="345"/>
    </row>
    <row r="2945" spans="1:13" ht="15.75" customHeight="1">
      <c r="A2945" s="335"/>
      <c r="B2945" s="335"/>
      <c r="C2945" s="335"/>
      <c r="D2945" s="336"/>
      <c r="E2945" s="336">
        <v>3</v>
      </c>
      <c r="F2945" s="338"/>
      <c r="G2945" s="338"/>
      <c r="H2945" s="339"/>
      <c r="I2945" s="339" t="s">
        <v>759</v>
      </c>
      <c r="J2945" s="340"/>
      <c r="K2945" s="340">
        <v>1000</v>
      </c>
      <c r="L2945" s="340">
        <v>1000</v>
      </c>
      <c r="M2945" s="155">
        <f>L2945/K2945*100</f>
        <v>100</v>
      </c>
    </row>
    <row r="2946" spans="1:13" ht="15.75" customHeight="1">
      <c r="A2946" s="335"/>
      <c r="B2946" s="335"/>
      <c r="C2946" s="335"/>
      <c r="D2946" s="336"/>
      <c r="E2946" s="336"/>
      <c r="F2946" s="338"/>
      <c r="G2946" s="338"/>
      <c r="H2946" s="339"/>
      <c r="I2946" s="338"/>
      <c r="J2946" s="344"/>
      <c r="K2946" s="344"/>
      <c r="L2946" s="344"/>
      <c r="M2946" s="345"/>
    </row>
    <row r="2947" spans="1:13" ht="15.75" customHeight="1">
      <c r="A2947" s="335"/>
      <c r="B2947" s="335"/>
      <c r="C2947" s="335"/>
      <c r="D2947" s="336"/>
      <c r="E2947" s="336"/>
      <c r="F2947" s="353"/>
      <c r="G2947" s="353"/>
      <c r="H2947" s="354"/>
      <c r="I2947" s="353" t="s">
        <v>76</v>
      </c>
      <c r="J2947" s="346">
        <f>SUM(J2945:J2946)</f>
        <v>0</v>
      </c>
      <c r="K2947" s="346">
        <f>SUM(K2945:K2946)</f>
        <v>1000</v>
      </c>
      <c r="L2947" s="346">
        <f>SUM(L2945:L2946)</f>
        <v>1000</v>
      </c>
      <c r="M2947" s="165">
        <f>L2947/K2947*100</f>
        <v>100</v>
      </c>
    </row>
    <row r="2948" spans="1:13" ht="15" customHeight="1">
      <c r="A2948" s="335"/>
      <c r="B2948" s="335"/>
      <c r="C2948" s="335"/>
      <c r="D2948" s="336"/>
      <c r="E2948" s="336"/>
      <c r="F2948" s="338"/>
      <c r="G2948" s="338"/>
      <c r="H2948" s="339"/>
      <c r="I2948" s="338"/>
      <c r="J2948" s="344"/>
      <c r="K2948" s="344"/>
      <c r="L2948" s="344"/>
      <c r="M2948" s="345"/>
    </row>
    <row r="2949" spans="1:13" ht="15" customHeight="1">
      <c r="A2949" s="335">
        <v>52</v>
      </c>
      <c r="B2949" s="335"/>
      <c r="C2949" s="335">
        <v>2</v>
      </c>
      <c r="D2949" s="336"/>
      <c r="E2949" s="336"/>
      <c r="F2949" s="338" t="s">
        <v>1139</v>
      </c>
      <c r="G2949" s="338"/>
      <c r="H2949" s="339"/>
      <c r="I2949" s="338"/>
      <c r="J2949" s="344"/>
      <c r="K2949" s="344"/>
      <c r="L2949" s="344"/>
      <c r="M2949" s="345"/>
    </row>
    <row r="2950" spans="1:13" ht="15" customHeight="1">
      <c r="A2950" s="335"/>
      <c r="B2950" s="335"/>
      <c r="C2950" s="335"/>
      <c r="D2950" s="336">
        <v>1</v>
      </c>
      <c r="E2950" s="336"/>
      <c r="F2950" s="338"/>
      <c r="G2950" s="338"/>
      <c r="H2950" s="339" t="s">
        <v>755</v>
      </c>
      <c r="I2950" s="338"/>
      <c r="J2950" s="344"/>
      <c r="K2950" s="344"/>
      <c r="L2950" s="344"/>
      <c r="M2950" s="345"/>
    </row>
    <row r="2951" spans="1:13" ht="15" customHeight="1">
      <c r="A2951" s="335"/>
      <c r="B2951" s="335"/>
      <c r="C2951" s="335"/>
      <c r="D2951" s="336"/>
      <c r="E2951" s="336">
        <v>5</v>
      </c>
      <c r="F2951" s="338"/>
      <c r="G2951" s="338"/>
      <c r="H2951" s="339"/>
      <c r="I2951" s="339" t="s">
        <v>1452</v>
      </c>
      <c r="J2951" s="340"/>
      <c r="K2951" s="340">
        <v>50</v>
      </c>
      <c r="L2951" s="340">
        <v>50</v>
      </c>
      <c r="M2951" s="155">
        <f>L2951/K2951*100</f>
        <v>100</v>
      </c>
    </row>
    <row r="2952" spans="1:13" ht="6" customHeight="1">
      <c r="A2952" s="335"/>
      <c r="B2952" s="335"/>
      <c r="C2952" s="335"/>
      <c r="D2952" s="336"/>
      <c r="E2952" s="336"/>
      <c r="F2952" s="338"/>
      <c r="G2952" s="338"/>
      <c r="H2952" s="339"/>
      <c r="I2952" s="338"/>
      <c r="J2952" s="344"/>
      <c r="K2952" s="344"/>
      <c r="L2952" s="344"/>
      <c r="M2952" s="345"/>
    </row>
    <row r="2953" spans="1:13" ht="15" customHeight="1">
      <c r="A2953" s="335"/>
      <c r="B2953" s="335"/>
      <c r="C2953" s="335"/>
      <c r="D2953" s="336"/>
      <c r="E2953" s="336"/>
      <c r="F2953" s="353"/>
      <c r="G2953" s="353"/>
      <c r="H2953" s="354"/>
      <c r="I2953" s="353" t="s">
        <v>76</v>
      </c>
      <c r="J2953" s="346">
        <f>SUM(J2951:J2952)</f>
        <v>0</v>
      </c>
      <c r="K2953" s="346">
        <f>SUM(K2951:K2952)</f>
        <v>50</v>
      </c>
      <c r="L2953" s="346">
        <f>SUM(L2951:L2952)</f>
        <v>50</v>
      </c>
      <c r="M2953" s="165">
        <f>L2953/K2953*100</f>
        <v>100</v>
      </c>
    </row>
    <row r="2954" spans="1:13" ht="15" customHeight="1">
      <c r="A2954" s="335"/>
      <c r="B2954" s="335"/>
      <c r="C2954" s="335"/>
      <c r="D2954" s="336"/>
      <c r="E2954" s="336"/>
      <c r="F2954" s="338"/>
      <c r="G2954" s="338"/>
      <c r="H2954" s="339"/>
      <c r="I2954" s="338"/>
      <c r="J2954" s="344"/>
      <c r="K2954" s="344"/>
      <c r="L2954" s="344"/>
      <c r="M2954" s="345"/>
    </row>
    <row r="2955" spans="1:13" ht="15" customHeight="1">
      <c r="A2955" s="335">
        <v>53</v>
      </c>
      <c r="B2955" s="335"/>
      <c r="C2955" s="335">
        <v>2</v>
      </c>
      <c r="D2955" s="336"/>
      <c r="E2955" s="336"/>
      <c r="F2955" s="338" t="s">
        <v>1140</v>
      </c>
      <c r="G2955" s="338"/>
      <c r="H2955" s="339"/>
      <c r="I2955" s="338"/>
      <c r="J2955" s="344"/>
      <c r="K2955" s="344"/>
      <c r="L2955" s="344"/>
      <c r="M2955" s="345"/>
    </row>
    <row r="2956" spans="1:13" ht="15" customHeight="1">
      <c r="A2956" s="335"/>
      <c r="B2956" s="335"/>
      <c r="C2956" s="335"/>
      <c r="D2956" s="336">
        <v>1</v>
      </c>
      <c r="E2956" s="336"/>
      <c r="F2956" s="338"/>
      <c r="G2956" s="338"/>
      <c r="H2956" s="339" t="s">
        <v>755</v>
      </c>
      <c r="I2956" s="338"/>
      <c r="J2956" s="344"/>
      <c r="K2956" s="344"/>
      <c r="L2956" s="344"/>
      <c r="M2956" s="345"/>
    </row>
    <row r="2957" spans="1:13" ht="15" customHeight="1">
      <c r="A2957" s="335"/>
      <c r="B2957" s="335"/>
      <c r="C2957" s="335"/>
      <c r="D2957" s="336"/>
      <c r="E2957" s="336">
        <v>5</v>
      </c>
      <c r="F2957" s="338"/>
      <c r="G2957" s="338"/>
      <c r="H2957" s="339"/>
      <c r="I2957" s="339" t="s">
        <v>1452</v>
      </c>
      <c r="J2957" s="340"/>
      <c r="K2957" s="340">
        <v>20</v>
      </c>
      <c r="L2957" s="340">
        <v>20</v>
      </c>
      <c r="M2957" s="155">
        <f>L2957/K2957*100</f>
        <v>100</v>
      </c>
    </row>
    <row r="2958" spans="1:13" ht="15" customHeight="1">
      <c r="A2958" s="335"/>
      <c r="B2958" s="335"/>
      <c r="C2958" s="335"/>
      <c r="D2958" s="336"/>
      <c r="E2958" s="336"/>
      <c r="F2958" s="338"/>
      <c r="G2958" s="338"/>
      <c r="H2958" s="339"/>
      <c r="I2958" s="338"/>
      <c r="J2958" s="344"/>
      <c r="K2958" s="344"/>
      <c r="L2958" s="344"/>
      <c r="M2958" s="345"/>
    </row>
    <row r="2959" spans="1:13" ht="15" customHeight="1">
      <c r="A2959" s="335"/>
      <c r="B2959" s="335"/>
      <c r="C2959" s="335"/>
      <c r="D2959" s="336"/>
      <c r="E2959" s="336"/>
      <c r="F2959" s="353"/>
      <c r="G2959" s="353"/>
      <c r="H2959" s="354"/>
      <c r="I2959" s="353" t="s">
        <v>76</v>
      </c>
      <c r="J2959" s="346">
        <f>SUM(J2957:J2958)</f>
        <v>0</v>
      </c>
      <c r="K2959" s="346">
        <f>SUM(K2957:K2958)</f>
        <v>20</v>
      </c>
      <c r="L2959" s="346">
        <f>SUM(L2957:L2958)</f>
        <v>20</v>
      </c>
      <c r="M2959" s="165">
        <f>L2959/K2959*100</f>
        <v>100</v>
      </c>
    </row>
    <row r="2960" spans="1:13" ht="15" customHeight="1">
      <c r="A2960" s="335"/>
      <c r="B2960" s="335"/>
      <c r="C2960" s="335"/>
      <c r="D2960" s="336"/>
      <c r="E2960" s="336"/>
      <c r="F2960" s="338"/>
      <c r="G2960" s="338"/>
      <c r="H2960" s="339"/>
      <c r="I2960" s="338"/>
      <c r="J2960" s="344"/>
      <c r="K2960" s="344"/>
      <c r="L2960" s="344"/>
      <c r="M2960" s="345"/>
    </row>
    <row r="2961" spans="1:13" ht="15" customHeight="1">
      <c r="A2961" s="335">
        <v>54</v>
      </c>
      <c r="B2961" s="335"/>
      <c r="C2961" s="335">
        <v>2</v>
      </c>
      <c r="D2961" s="336"/>
      <c r="E2961" s="336"/>
      <c r="F2961" s="338" t="s">
        <v>1141</v>
      </c>
      <c r="G2961" s="338"/>
      <c r="H2961" s="339"/>
      <c r="I2961" s="338"/>
      <c r="J2961" s="344"/>
      <c r="K2961" s="344"/>
      <c r="L2961" s="344"/>
      <c r="M2961" s="345"/>
    </row>
    <row r="2962" spans="1:13" ht="15" customHeight="1">
      <c r="A2962" s="335"/>
      <c r="B2962" s="335"/>
      <c r="C2962" s="335"/>
      <c r="D2962" s="336">
        <v>1</v>
      </c>
      <c r="E2962" s="336"/>
      <c r="F2962" s="338"/>
      <c r="G2962" s="338"/>
      <c r="H2962" s="339" t="s">
        <v>755</v>
      </c>
      <c r="I2962" s="338"/>
      <c r="J2962" s="344"/>
      <c r="K2962" s="344"/>
      <c r="L2962" s="344"/>
      <c r="M2962" s="345"/>
    </row>
    <row r="2963" spans="1:13" ht="15" customHeight="1">
      <c r="A2963" s="335"/>
      <c r="B2963" s="335"/>
      <c r="C2963" s="335"/>
      <c r="D2963" s="336"/>
      <c r="E2963" s="336">
        <v>5</v>
      </c>
      <c r="F2963" s="338"/>
      <c r="G2963" s="338"/>
      <c r="H2963" s="339"/>
      <c r="I2963" s="339" t="s">
        <v>1452</v>
      </c>
      <c r="J2963" s="340"/>
      <c r="K2963" s="340">
        <v>50</v>
      </c>
      <c r="L2963" s="340">
        <v>50</v>
      </c>
      <c r="M2963" s="155">
        <f>L2963/K2963*100</f>
        <v>100</v>
      </c>
    </row>
    <row r="2964" spans="1:13" ht="15" customHeight="1">
      <c r="A2964" s="335"/>
      <c r="B2964" s="335"/>
      <c r="C2964" s="335"/>
      <c r="D2964" s="336"/>
      <c r="E2964" s="336"/>
      <c r="F2964" s="338"/>
      <c r="G2964" s="338"/>
      <c r="H2964" s="339"/>
      <c r="I2964" s="338"/>
      <c r="J2964" s="344"/>
      <c r="K2964" s="344"/>
      <c r="L2964" s="344"/>
      <c r="M2964" s="345"/>
    </row>
    <row r="2965" spans="1:13" ht="15" customHeight="1">
      <c r="A2965" s="335"/>
      <c r="B2965" s="335"/>
      <c r="C2965" s="335"/>
      <c r="D2965" s="336"/>
      <c r="E2965" s="336"/>
      <c r="F2965" s="353"/>
      <c r="G2965" s="353"/>
      <c r="H2965" s="354"/>
      <c r="I2965" s="353" t="s">
        <v>76</v>
      </c>
      <c r="J2965" s="346">
        <f>SUM(J2963:J2964)</f>
        <v>0</v>
      </c>
      <c r="K2965" s="346">
        <f>SUM(K2963:K2964)</f>
        <v>50</v>
      </c>
      <c r="L2965" s="346">
        <f>SUM(L2963:L2964)</f>
        <v>50</v>
      </c>
      <c r="M2965" s="165">
        <f>L2965/K2965*100</f>
        <v>100</v>
      </c>
    </row>
    <row r="2966" spans="1:13" ht="16.5" customHeight="1">
      <c r="A2966" s="335"/>
      <c r="B2966" s="335"/>
      <c r="C2966" s="335"/>
      <c r="D2966" s="336"/>
      <c r="E2966" s="336"/>
      <c r="F2966" s="338"/>
      <c r="G2966" s="338"/>
      <c r="H2966" s="339"/>
      <c r="I2966" s="338"/>
      <c r="J2966" s="344"/>
      <c r="K2966" s="344"/>
      <c r="L2966" s="344"/>
      <c r="M2966" s="345"/>
    </row>
    <row r="2967" spans="1:13" ht="16.5" customHeight="1">
      <c r="A2967" s="335">
        <v>55</v>
      </c>
      <c r="B2967" s="335"/>
      <c r="C2967" s="335">
        <v>2</v>
      </c>
      <c r="D2967" s="336"/>
      <c r="E2967" s="336"/>
      <c r="F2967" s="338" t="s">
        <v>1142</v>
      </c>
      <c r="G2967" s="338"/>
      <c r="H2967" s="339"/>
      <c r="I2967" s="338"/>
      <c r="J2967" s="344"/>
      <c r="K2967" s="344"/>
      <c r="L2967" s="344"/>
      <c r="M2967" s="345"/>
    </row>
    <row r="2968" spans="1:13" ht="16.5" customHeight="1">
      <c r="A2968" s="335"/>
      <c r="B2968" s="335"/>
      <c r="C2968" s="335"/>
      <c r="D2968" s="336">
        <v>1</v>
      </c>
      <c r="E2968" s="336"/>
      <c r="F2968" s="338"/>
      <c r="G2968" s="338"/>
      <c r="H2968" s="339" t="s">
        <v>755</v>
      </c>
      <c r="I2968" s="338"/>
      <c r="J2968" s="344"/>
      <c r="K2968" s="344"/>
      <c r="L2968" s="344"/>
      <c r="M2968" s="345"/>
    </row>
    <row r="2969" spans="1:13" ht="16.5" customHeight="1">
      <c r="A2969" s="335"/>
      <c r="B2969" s="335"/>
      <c r="C2969" s="335"/>
      <c r="D2969" s="336"/>
      <c r="E2969" s="336">
        <v>5</v>
      </c>
      <c r="F2969" s="338"/>
      <c r="G2969" s="338"/>
      <c r="H2969" s="339"/>
      <c r="I2969" s="339" t="s">
        <v>1452</v>
      </c>
      <c r="J2969" s="340"/>
      <c r="K2969" s="340">
        <v>140</v>
      </c>
      <c r="L2969" s="340">
        <v>140</v>
      </c>
      <c r="M2969" s="155">
        <f>L2969/K2969*100</f>
        <v>100</v>
      </c>
    </row>
    <row r="2970" spans="1:13" ht="16.5" customHeight="1">
      <c r="A2970" s="335"/>
      <c r="B2970" s="335"/>
      <c r="C2970" s="335"/>
      <c r="D2970" s="336"/>
      <c r="E2970" s="336"/>
      <c r="F2970" s="338"/>
      <c r="G2970" s="338"/>
      <c r="H2970" s="339"/>
      <c r="I2970" s="338"/>
      <c r="J2970" s="344"/>
      <c r="K2970" s="344"/>
      <c r="L2970" s="344"/>
      <c r="M2970" s="345"/>
    </row>
    <row r="2971" spans="1:13" ht="16.5" customHeight="1">
      <c r="A2971" s="335"/>
      <c r="B2971" s="335"/>
      <c r="C2971" s="335"/>
      <c r="D2971" s="336"/>
      <c r="E2971" s="336"/>
      <c r="F2971" s="353"/>
      <c r="G2971" s="353"/>
      <c r="H2971" s="354"/>
      <c r="I2971" s="353" t="s">
        <v>76</v>
      </c>
      <c r="J2971" s="346">
        <f>SUM(J2969:J2970)</f>
        <v>0</v>
      </c>
      <c r="K2971" s="346">
        <f>SUM(K2969:K2970)</f>
        <v>140</v>
      </c>
      <c r="L2971" s="346">
        <f>SUM(L2969:L2970)</f>
        <v>140</v>
      </c>
      <c r="M2971" s="165">
        <f>L2971/K2971*100</f>
        <v>100</v>
      </c>
    </row>
    <row r="2972" spans="1:13" ht="14.25" customHeight="1">
      <c r="A2972" s="335"/>
      <c r="B2972" s="335"/>
      <c r="C2972" s="335"/>
      <c r="D2972" s="336"/>
      <c r="E2972" s="336"/>
      <c r="F2972" s="338"/>
      <c r="G2972" s="338"/>
      <c r="H2972" s="339"/>
      <c r="I2972" s="338"/>
      <c r="J2972" s="344"/>
      <c r="K2972" s="344"/>
      <c r="L2972" s="344"/>
      <c r="M2972" s="345"/>
    </row>
    <row r="2973" spans="1:13" ht="14.25" customHeight="1">
      <c r="A2973" s="335">
        <v>56</v>
      </c>
      <c r="B2973" s="335"/>
      <c r="C2973" s="335">
        <v>2</v>
      </c>
      <c r="D2973" s="336"/>
      <c r="E2973" s="336"/>
      <c r="F2973" s="338" t="s">
        <v>1143</v>
      </c>
      <c r="G2973" s="338"/>
      <c r="H2973" s="339"/>
      <c r="I2973" s="338"/>
      <c r="J2973" s="344"/>
      <c r="K2973" s="344"/>
      <c r="L2973" s="344"/>
      <c r="M2973" s="345"/>
    </row>
    <row r="2974" spans="1:13" ht="14.25" customHeight="1">
      <c r="A2974" s="335"/>
      <c r="B2974" s="335"/>
      <c r="C2974" s="335"/>
      <c r="D2974" s="336">
        <v>1</v>
      </c>
      <c r="E2974" s="336"/>
      <c r="F2974" s="338"/>
      <c r="G2974" s="338"/>
      <c r="H2974" s="339" t="s">
        <v>755</v>
      </c>
      <c r="I2974" s="338"/>
      <c r="J2974" s="344"/>
      <c r="K2974" s="344"/>
      <c r="L2974" s="344"/>
      <c r="M2974" s="345"/>
    </row>
    <row r="2975" spans="1:13" ht="14.25" customHeight="1">
      <c r="A2975" s="335"/>
      <c r="B2975" s="335"/>
      <c r="C2975" s="335"/>
      <c r="D2975" s="336"/>
      <c r="E2975" s="336">
        <v>5</v>
      </c>
      <c r="F2975" s="338"/>
      <c r="G2975" s="338"/>
      <c r="H2975" s="339"/>
      <c r="I2975" s="339" t="s">
        <v>1452</v>
      </c>
      <c r="J2975" s="340"/>
      <c r="K2975" s="340">
        <v>45</v>
      </c>
      <c r="L2975" s="340">
        <v>45</v>
      </c>
      <c r="M2975" s="155">
        <f>L2975/K2975*100</f>
        <v>100</v>
      </c>
    </row>
    <row r="2976" spans="1:13" ht="14.25" customHeight="1">
      <c r="A2976" s="335"/>
      <c r="B2976" s="335"/>
      <c r="C2976" s="335"/>
      <c r="D2976" s="336"/>
      <c r="E2976" s="336"/>
      <c r="F2976" s="338"/>
      <c r="G2976" s="338"/>
      <c r="H2976" s="339"/>
      <c r="I2976" s="338"/>
      <c r="J2976" s="344"/>
      <c r="K2976" s="344"/>
      <c r="L2976" s="344"/>
      <c r="M2976" s="345"/>
    </row>
    <row r="2977" spans="1:13" ht="14.25" customHeight="1">
      <c r="A2977" s="335"/>
      <c r="B2977" s="335"/>
      <c r="C2977" s="335"/>
      <c r="D2977" s="336"/>
      <c r="E2977" s="336"/>
      <c r="F2977" s="353"/>
      <c r="G2977" s="353"/>
      <c r="H2977" s="354"/>
      <c r="I2977" s="353" t="s">
        <v>76</v>
      </c>
      <c r="J2977" s="346">
        <f>SUM(J2975:J2976)</f>
        <v>0</v>
      </c>
      <c r="K2977" s="346">
        <f>SUM(K2975:K2976)</f>
        <v>45</v>
      </c>
      <c r="L2977" s="346">
        <f>SUM(L2975:L2976)</f>
        <v>45</v>
      </c>
      <c r="M2977" s="165">
        <f>L2977/K2977*100</f>
        <v>100</v>
      </c>
    </row>
    <row r="2978" spans="1:13" ht="14.25" customHeight="1">
      <c r="A2978" s="335"/>
      <c r="B2978" s="335"/>
      <c r="C2978" s="335"/>
      <c r="D2978" s="336"/>
      <c r="E2978" s="336"/>
      <c r="F2978" s="338"/>
      <c r="G2978" s="338"/>
      <c r="H2978" s="339"/>
      <c r="I2978" s="338"/>
      <c r="J2978" s="344"/>
      <c r="K2978" s="344"/>
      <c r="L2978" s="344"/>
      <c r="M2978" s="345"/>
    </row>
    <row r="2979" spans="1:13" ht="14.25" customHeight="1">
      <c r="A2979" s="335">
        <v>57</v>
      </c>
      <c r="B2979" s="335"/>
      <c r="C2979" s="335">
        <v>2</v>
      </c>
      <c r="D2979" s="336"/>
      <c r="E2979" s="336"/>
      <c r="F2979" s="338" t="s">
        <v>1144</v>
      </c>
      <c r="G2979" s="338"/>
      <c r="H2979" s="339"/>
      <c r="I2979" s="338"/>
      <c r="J2979" s="344"/>
      <c r="K2979" s="344"/>
      <c r="L2979" s="344"/>
      <c r="M2979" s="345"/>
    </row>
    <row r="2980" spans="1:13" ht="14.25" customHeight="1">
      <c r="A2980" s="335"/>
      <c r="B2980" s="335"/>
      <c r="C2980" s="335"/>
      <c r="D2980" s="336">
        <v>2</v>
      </c>
      <c r="E2980" s="336"/>
      <c r="F2980" s="338"/>
      <c r="G2980" s="338"/>
      <c r="H2980" s="339" t="s">
        <v>757</v>
      </c>
      <c r="I2980" s="338"/>
      <c r="J2980" s="344"/>
      <c r="K2980" s="344"/>
      <c r="L2980" s="344"/>
      <c r="M2980" s="345"/>
    </row>
    <row r="2981" spans="1:13" ht="14.25" customHeight="1">
      <c r="A2981" s="335"/>
      <c r="B2981" s="335"/>
      <c r="C2981" s="335"/>
      <c r="D2981" s="336"/>
      <c r="E2981" s="336">
        <v>3</v>
      </c>
      <c r="F2981" s="338"/>
      <c r="G2981" s="338"/>
      <c r="H2981" s="339"/>
      <c r="I2981" s="339" t="s">
        <v>759</v>
      </c>
      <c r="J2981" s="340"/>
      <c r="K2981" s="340">
        <v>921</v>
      </c>
      <c r="L2981" s="340">
        <v>921</v>
      </c>
      <c r="M2981" s="155">
        <f>L2981/K2981*100</f>
        <v>100</v>
      </c>
    </row>
    <row r="2982" spans="1:13" ht="14.25" customHeight="1">
      <c r="A2982" s="335"/>
      <c r="B2982" s="335"/>
      <c r="C2982" s="335"/>
      <c r="D2982" s="336"/>
      <c r="E2982" s="336"/>
      <c r="F2982" s="338"/>
      <c r="G2982" s="338"/>
      <c r="H2982" s="339"/>
      <c r="I2982" s="338"/>
      <c r="J2982" s="344"/>
      <c r="K2982" s="344"/>
      <c r="L2982" s="344"/>
      <c r="M2982" s="345"/>
    </row>
    <row r="2983" spans="1:13" ht="14.25" customHeight="1">
      <c r="A2983" s="335"/>
      <c r="B2983" s="335"/>
      <c r="C2983" s="335"/>
      <c r="D2983" s="336"/>
      <c r="E2983" s="336"/>
      <c r="F2983" s="353"/>
      <c r="G2983" s="353"/>
      <c r="H2983" s="354"/>
      <c r="I2983" s="353" t="s">
        <v>76</v>
      </c>
      <c r="J2983" s="346">
        <f>SUM(J2981:J2982)</f>
        <v>0</v>
      </c>
      <c r="K2983" s="346">
        <f>SUM(K2981:K2982)</f>
        <v>921</v>
      </c>
      <c r="L2983" s="346">
        <f>SUM(L2981:L2982)</f>
        <v>921</v>
      </c>
      <c r="M2983" s="165">
        <f>L2983/K2983*100</f>
        <v>100</v>
      </c>
    </row>
    <row r="2984" spans="1:13" ht="15" customHeight="1">
      <c r="A2984" s="335"/>
      <c r="B2984" s="335"/>
      <c r="C2984" s="335"/>
      <c r="D2984" s="336"/>
      <c r="E2984" s="336"/>
      <c r="F2984" s="337"/>
      <c r="G2984" s="338"/>
      <c r="H2984" s="339"/>
      <c r="I2984" s="338"/>
      <c r="J2984" s="344"/>
      <c r="K2984" s="344"/>
      <c r="L2984" s="344"/>
      <c r="M2984" s="345"/>
    </row>
    <row r="2985" spans="1:13" ht="15" customHeight="1">
      <c r="A2985" s="335">
        <v>58</v>
      </c>
      <c r="B2985" s="335"/>
      <c r="C2985" s="335">
        <v>1</v>
      </c>
      <c r="D2985" s="336"/>
      <c r="E2985" s="336"/>
      <c r="F2985" s="337" t="s">
        <v>1145</v>
      </c>
      <c r="G2985" s="338"/>
      <c r="H2985" s="339"/>
      <c r="I2985" s="338"/>
      <c r="J2985" s="344"/>
      <c r="K2985" s="344"/>
      <c r="L2985" s="344"/>
      <c r="M2985" s="345"/>
    </row>
    <row r="2986" spans="1:13" ht="15" customHeight="1">
      <c r="A2986" s="335"/>
      <c r="B2986" s="335">
        <v>1</v>
      </c>
      <c r="C2986" s="335"/>
      <c r="D2986" s="336"/>
      <c r="E2986" s="336"/>
      <c r="F2986" s="337"/>
      <c r="G2986" s="338" t="s">
        <v>1146</v>
      </c>
      <c r="H2986" s="339"/>
      <c r="I2986" s="339"/>
      <c r="J2986" s="340"/>
      <c r="K2986" s="340"/>
      <c r="L2986" s="340"/>
      <c r="M2986" s="341"/>
    </row>
    <row r="2987" spans="1:13" ht="15" customHeight="1">
      <c r="A2987" s="335"/>
      <c r="B2987" s="335"/>
      <c r="C2987" s="335"/>
      <c r="D2987" s="336">
        <v>1</v>
      </c>
      <c r="E2987" s="336"/>
      <c r="F2987" s="337"/>
      <c r="G2987" s="338"/>
      <c r="H2987" s="339" t="s">
        <v>755</v>
      </c>
      <c r="I2987" s="339"/>
      <c r="J2987" s="340"/>
      <c r="K2987" s="340"/>
      <c r="L2987" s="340"/>
      <c r="M2987" s="341"/>
    </row>
    <row r="2988" spans="1:13" ht="15" customHeight="1">
      <c r="A2988" s="335"/>
      <c r="B2988" s="335"/>
      <c r="C2988" s="335"/>
      <c r="D2988" s="336"/>
      <c r="E2988" s="336">
        <v>5</v>
      </c>
      <c r="F2988" s="337"/>
      <c r="G2988" s="338"/>
      <c r="H2988" s="339"/>
      <c r="I2988" s="339" t="s">
        <v>1452</v>
      </c>
      <c r="J2988" s="340"/>
      <c r="K2988" s="340">
        <v>8163</v>
      </c>
      <c r="L2988" s="340">
        <v>8163</v>
      </c>
      <c r="M2988" s="155">
        <f>L2988/K2988*100</f>
        <v>100</v>
      </c>
    </row>
    <row r="2989" spans="1:13" ht="15" customHeight="1">
      <c r="A2989" s="335"/>
      <c r="B2989" s="335"/>
      <c r="C2989" s="335"/>
      <c r="D2989" s="336"/>
      <c r="E2989" s="336"/>
      <c r="F2989" s="337"/>
      <c r="G2989" s="338"/>
      <c r="H2989" s="339"/>
      <c r="I2989" s="339"/>
      <c r="J2989" s="340"/>
      <c r="K2989" s="340"/>
      <c r="L2989" s="340"/>
      <c r="M2989" s="293"/>
    </row>
    <row r="2990" spans="1:13" ht="15" customHeight="1">
      <c r="A2990" s="335"/>
      <c r="B2990" s="335"/>
      <c r="C2990" s="335"/>
      <c r="D2990" s="336"/>
      <c r="E2990" s="336"/>
      <c r="F2990" s="348"/>
      <c r="G2990" s="349"/>
      <c r="H2990" s="350"/>
      <c r="I2990" s="349" t="s">
        <v>79</v>
      </c>
      <c r="J2990" s="343">
        <f>SUM(J2986:J2989)</f>
        <v>0</v>
      </c>
      <c r="K2990" s="343">
        <f>SUM(K2986:K2989)</f>
        <v>8163</v>
      </c>
      <c r="L2990" s="343">
        <f>SUM(L2986:L2989)</f>
        <v>8163</v>
      </c>
      <c r="M2990" s="394">
        <f>L2990/K2990*100</f>
        <v>100</v>
      </c>
    </row>
    <row r="2991" spans="1:13" ht="15" customHeight="1">
      <c r="A2991" s="335"/>
      <c r="B2991" s="335"/>
      <c r="C2991" s="335"/>
      <c r="D2991" s="336"/>
      <c r="E2991" s="336"/>
      <c r="F2991" s="337"/>
      <c r="G2991" s="338"/>
      <c r="H2991" s="339"/>
      <c r="I2991" s="338"/>
      <c r="J2991" s="344"/>
      <c r="K2991" s="344"/>
      <c r="L2991" s="344"/>
      <c r="M2991" s="345"/>
    </row>
    <row r="2992" spans="1:13" ht="27.75" customHeight="1">
      <c r="A2992" s="335"/>
      <c r="B2992" s="335">
        <v>2</v>
      </c>
      <c r="C2992" s="335"/>
      <c r="D2992" s="336"/>
      <c r="E2992" s="336"/>
      <c r="F2992" s="337"/>
      <c r="G2992" s="689" t="s">
        <v>1147</v>
      </c>
      <c r="H2992" s="689"/>
      <c r="I2992" s="690"/>
      <c r="J2992" s="340"/>
      <c r="K2992" s="340"/>
      <c r="L2992" s="340"/>
      <c r="M2992" s="341"/>
    </row>
    <row r="2993" spans="1:13" ht="15" customHeight="1">
      <c r="A2993" s="335"/>
      <c r="B2993" s="335"/>
      <c r="C2993" s="335"/>
      <c r="D2993" s="336">
        <v>1</v>
      </c>
      <c r="E2993" s="336"/>
      <c r="F2993" s="337"/>
      <c r="G2993" s="338"/>
      <c r="H2993" s="339" t="s">
        <v>755</v>
      </c>
      <c r="I2993" s="339"/>
      <c r="J2993" s="340"/>
      <c r="K2993" s="340"/>
      <c r="L2993" s="340"/>
      <c r="M2993" s="341"/>
    </row>
    <row r="2994" spans="1:13" ht="15" customHeight="1">
      <c r="A2994" s="335"/>
      <c r="B2994" s="335"/>
      <c r="C2994" s="335"/>
      <c r="D2994" s="336"/>
      <c r="E2994" s="336">
        <v>5</v>
      </c>
      <c r="F2994" s="337"/>
      <c r="G2994" s="338"/>
      <c r="H2994" s="339"/>
      <c r="I2994" s="339" t="s">
        <v>1452</v>
      </c>
      <c r="J2994" s="340"/>
      <c r="K2994" s="340">
        <v>7490</v>
      </c>
      <c r="L2994" s="340">
        <v>7479</v>
      </c>
      <c r="M2994" s="155">
        <f>L2994/K2994*100</f>
        <v>99.85313751668892</v>
      </c>
    </row>
    <row r="2995" spans="1:13" ht="15" customHeight="1">
      <c r="A2995" s="335"/>
      <c r="B2995" s="335"/>
      <c r="C2995" s="335"/>
      <c r="D2995" s="336"/>
      <c r="E2995" s="336"/>
      <c r="F2995" s="337"/>
      <c r="G2995" s="338"/>
      <c r="H2995" s="339"/>
      <c r="I2995" s="339"/>
      <c r="J2995" s="340"/>
      <c r="K2995" s="340"/>
      <c r="L2995" s="340"/>
      <c r="M2995" s="293"/>
    </row>
    <row r="2996" spans="1:13" ht="15" customHeight="1">
      <c r="A2996" s="335"/>
      <c r="B2996" s="335"/>
      <c r="C2996" s="335"/>
      <c r="D2996" s="336"/>
      <c r="E2996" s="336"/>
      <c r="F2996" s="348"/>
      <c r="G2996" s="349"/>
      <c r="H2996" s="350"/>
      <c r="I2996" s="349" t="s">
        <v>79</v>
      </c>
      <c r="J2996" s="343">
        <f>SUM(J2992:J2995)</f>
        <v>0</v>
      </c>
      <c r="K2996" s="343">
        <f>SUM(K2992:K2995)</f>
        <v>7490</v>
      </c>
      <c r="L2996" s="343">
        <f>SUM(L2992:L2995)</f>
        <v>7479</v>
      </c>
      <c r="M2996" s="394">
        <f>L2996/K2996*100</f>
        <v>99.85313751668892</v>
      </c>
    </row>
    <row r="2997" spans="1:13" ht="15" customHeight="1">
      <c r="A2997" s="335"/>
      <c r="B2997" s="335"/>
      <c r="C2997" s="335"/>
      <c r="D2997" s="336"/>
      <c r="E2997" s="336"/>
      <c r="F2997" s="337"/>
      <c r="G2997" s="338"/>
      <c r="H2997" s="339"/>
      <c r="I2997" s="338"/>
      <c r="J2997" s="344"/>
      <c r="K2997" s="344"/>
      <c r="L2997" s="344"/>
      <c r="M2997" s="345"/>
    </row>
    <row r="2998" spans="1:13" ht="27.75" customHeight="1">
      <c r="A2998" s="335"/>
      <c r="B2998" s="335">
        <v>3</v>
      </c>
      <c r="C2998" s="335"/>
      <c r="D2998" s="336"/>
      <c r="E2998" s="336"/>
      <c r="F2998" s="337"/>
      <c r="G2998" s="689" t="s">
        <v>1148</v>
      </c>
      <c r="H2998" s="689"/>
      <c r="I2998" s="690"/>
      <c r="J2998" s="340"/>
      <c r="K2998" s="340"/>
      <c r="L2998" s="340"/>
      <c r="M2998" s="341"/>
    </row>
    <row r="2999" spans="1:13" ht="15" customHeight="1">
      <c r="A2999" s="335"/>
      <c r="B2999" s="335"/>
      <c r="C2999" s="335"/>
      <c r="D2999" s="336">
        <v>2</v>
      </c>
      <c r="E2999" s="336"/>
      <c r="F2999" s="338"/>
      <c r="G2999" s="338"/>
      <c r="H2999" s="339" t="s">
        <v>757</v>
      </c>
      <c r="I2999" s="338"/>
      <c r="J2999" s="340"/>
      <c r="K2999" s="340"/>
      <c r="L2999" s="340"/>
      <c r="M2999" s="341"/>
    </row>
    <row r="3000" spans="1:13" ht="15" customHeight="1">
      <c r="A3000" s="335"/>
      <c r="B3000" s="335"/>
      <c r="C3000" s="335"/>
      <c r="D3000" s="336"/>
      <c r="E3000" s="336">
        <v>3</v>
      </c>
      <c r="F3000" s="338"/>
      <c r="G3000" s="338"/>
      <c r="H3000" s="339"/>
      <c r="I3000" s="339" t="s">
        <v>759</v>
      </c>
      <c r="J3000" s="340"/>
      <c r="K3000" s="340">
        <v>10246</v>
      </c>
      <c r="L3000" s="340">
        <v>10246</v>
      </c>
      <c r="M3000" s="155">
        <f>L3000/K3000*100</f>
        <v>100</v>
      </c>
    </row>
    <row r="3001" spans="1:13" ht="15" customHeight="1">
      <c r="A3001" s="335"/>
      <c r="B3001" s="335"/>
      <c r="C3001" s="335"/>
      <c r="D3001" s="336"/>
      <c r="E3001" s="336"/>
      <c r="F3001" s="337"/>
      <c r="G3001" s="338"/>
      <c r="H3001" s="339"/>
      <c r="I3001" s="339"/>
      <c r="J3001" s="340"/>
      <c r="K3001" s="340"/>
      <c r="L3001" s="340"/>
      <c r="M3001" s="293"/>
    </row>
    <row r="3002" spans="1:13" ht="15" customHeight="1">
      <c r="A3002" s="335"/>
      <c r="B3002" s="335"/>
      <c r="C3002" s="335"/>
      <c r="D3002" s="336"/>
      <c r="E3002" s="336"/>
      <c r="F3002" s="348"/>
      <c r="G3002" s="349"/>
      <c r="H3002" s="350"/>
      <c r="I3002" s="349" t="s">
        <v>79</v>
      </c>
      <c r="J3002" s="343">
        <f>SUM(J2998:J3001)</f>
        <v>0</v>
      </c>
      <c r="K3002" s="343">
        <f>SUM(K2998:K3001)</f>
        <v>10246</v>
      </c>
      <c r="L3002" s="343">
        <f>SUM(L2998:L3001)</f>
        <v>10246</v>
      </c>
      <c r="M3002" s="394">
        <f>L3002/K3002*100</f>
        <v>100</v>
      </c>
    </row>
    <row r="3003" spans="1:13" ht="15" customHeight="1">
      <c r="A3003" s="335"/>
      <c r="B3003" s="335"/>
      <c r="C3003" s="335"/>
      <c r="D3003" s="336"/>
      <c r="E3003" s="336"/>
      <c r="F3003" s="337"/>
      <c r="G3003" s="338"/>
      <c r="H3003" s="339"/>
      <c r="I3003" s="338"/>
      <c r="J3003" s="344"/>
      <c r="K3003" s="344"/>
      <c r="L3003" s="344"/>
      <c r="M3003" s="345"/>
    </row>
    <row r="3004" spans="1:13" ht="27.75" customHeight="1">
      <c r="A3004" s="335"/>
      <c r="B3004" s="335">
        <v>4</v>
      </c>
      <c r="C3004" s="335"/>
      <c r="D3004" s="336"/>
      <c r="E3004" s="336"/>
      <c r="F3004" s="337"/>
      <c r="G3004" s="689" t="s">
        <v>1149</v>
      </c>
      <c r="H3004" s="689"/>
      <c r="I3004" s="690"/>
      <c r="J3004" s="340"/>
      <c r="K3004" s="340"/>
      <c r="L3004" s="340"/>
      <c r="M3004" s="341"/>
    </row>
    <row r="3005" spans="1:13" ht="15" customHeight="1">
      <c r="A3005" s="335"/>
      <c r="B3005" s="335"/>
      <c r="C3005" s="335"/>
      <c r="D3005" s="336">
        <v>2</v>
      </c>
      <c r="E3005" s="336"/>
      <c r="F3005" s="338"/>
      <c r="G3005" s="338"/>
      <c r="H3005" s="339" t="s">
        <v>757</v>
      </c>
      <c r="I3005" s="338"/>
      <c r="J3005" s="340"/>
      <c r="K3005" s="340"/>
      <c r="L3005" s="340"/>
      <c r="M3005" s="341"/>
    </row>
    <row r="3006" spans="1:13" ht="15" customHeight="1">
      <c r="A3006" s="335"/>
      <c r="B3006" s="335"/>
      <c r="C3006" s="335"/>
      <c r="D3006" s="336"/>
      <c r="E3006" s="336">
        <v>3</v>
      </c>
      <c r="F3006" s="338"/>
      <c r="G3006" s="338"/>
      <c r="H3006" s="339"/>
      <c r="I3006" s="339" t="s">
        <v>759</v>
      </c>
      <c r="J3006" s="340"/>
      <c r="K3006" s="340">
        <v>347</v>
      </c>
      <c r="L3006" s="340">
        <v>347</v>
      </c>
      <c r="M3006" s="155">
        <f>L3006/K3006*100</f>
        <v>100</v>
      </c>
    </row>
    <row r="3007" spans="1:13" ht="15" customHeight="1">
      <c r="A3007" s="335"/>
      <c r="B3007" s="335"/>
      <c r="C3007" s="335"/>
      <c r="D3007" s="336"/>
      <c r="E3007" s="336"/>
      <c r="F3007" s="337"/>
      <c r="G3007" s="338"/>
      <c r="H3007" s="339"/>
      <c r="I3007" s="339"/>
      <c r="J3007" s="340"/>
      <c r="K3007" s="340"/>
      <c r="L3007" s="340"/>
      <c r="M3007" s="293"/>
    </row>
    <row r="3008" spans="1:13" ht="15" customHeight="1">
      <c r="A3008" s="335"/>
      <c r="B3008" s="335"/>
      <c r="C3008" s="335"/>
      <c r="D3008" s="336"/>
      <c r="E3008" s="336"/>
      <c r="F3008" s="348"/>
      <c r="G3008" s="349"/>
      <c r="H3008" s="350"/>
      <c r="I3008" s="349" t="s">
        <v>79</v>
      </c>
      <c r="J3008" s="343">
        <f>SUM(J3004:J3007)</f>
        <v>0</v>
      </c>
      <c r="K3008" s="343">
        <f>SUM(K3004:K3007)</f>
        <v>347</v>
      </c>
      <c r="L3008" s="343">
        <f>SUM(L3004:L3007)</f>
        <v>347</v>
      </c>
      <c r="M3008" s="394">
        <f>L3008/K3008*100</f>
        <v>100</v>
      </c>
    </row>
    <row r="3009" spans="1:13" ht="15" customHeight="1">
      <c r="A3009" s="335"/>
      <c r="B3009" s="335"/>
      <c r="C3009" s="335"/>
      <c r="D3009" s="336"/>
      <c r="E3009" s="336"/>
      <c r="F3009" s="337"/>
      <c r="G3009" s="338"/>
      <c r="H3009" s="339"/>
      <c r="I3009" s="338"/>
      <c r="J3009" s="344"/>
      <c r="K3009" s="344"/>
      <c r="L3009" s="344"/>
      <c r="M3009" s="345"/>
    </row>
    <row r="3010" spans="1:13" ht="27.75" customHeight="1">
      <c r="A3010" s="335"/>
      <c r="B3010" s="335">
        <v>5</v>
      </c>
      <c r="C3010" s="335"/>
      <c r="D3010" s="336"/>
      <c r="E3010" s="336"/>
      <c r="F3010" s="337"/>
      <c r="G3010" s="689" t="s">
        <v>1150</v>
      </c>
      <c r="H3010" s="689"/>
      <c r="I3010" s="690"/>
      <c r="J3010" s="340"/>
      <c r="K3010" s="340"/>
      <c r="L3010" s="340"/>
      <c r="M3010" s="341"/>
    </row>
    <row r="3011" spans="1:13" ht="15.75" customHeight="1">
      <c r="A3011" s="335"/>
      <c r="B3011" s="335"/>
      <c r="C3011" s="335"/>
      <c r="D3011" s="336">
        <v>1</v>
      </c>
      <c r="E3011" s="336"/>
      <c r="F3011" s="337"/>
      <c r="G3011" s="338"/>
      <c r="H3011" s="339" t="s">
        <v>755</v>
      </c>
      <c r="I3011" s="339"/>
      <c r="J3011" s="340"/>
      <c r="K3011" s="340"/>
      <c r="L3011" s="340"/>
      <c r="M3011" s="341"/>
    </row>
    <row r="3012" spans="1:13" ht="15.75" customHeight="1">
      <c r="A3012" s="335"/>
      <c r="B3012" s="335"/>
      <c r="C3012" s="335"/>
      <c r="D3012" s="336"/>
      <c r="E3012" s="336">
        <v>5</v>
      </c>
      <c r="F3012" s="337"/>
      <c r="G3012" s="338"/>
      <c r="H3012" s="339"/>
      <c r="I3012" s="339" t="s">
        <v>1452</v>
      </c>
      <c r="J3012" s="340"/>
      <c r="K3012" s="340">
        <v>430</v>
      </c>
      <c r="L3012" s="340">
        <v>300</v>
      </c>
      <c r="M3012" s="155">
        <f>L3012/K3012*100</f>
        <v>69.76744186046511</v>
      </c>
    </row>
    <row r="3013" spans="1:13" ht="15.75" customHeight="1">
      <c r="A3013" s="335"/>
      <c r="B3013" s="335"/>
      <c r="C3013" s="335"/>
      <c r="D3013" s="336"/>
      <c r="E3013" s="336"/>
      <c r="F3013" s="337"/>
      <c r="G3013" s="338"/>
      <c r="H3013" s="339"/>
      <c r="I3013" s="339"/>
      <c r="J3013" s="340"/>
      <c r="K3013" s="340"/>
      <c r="L3013" s="340"/>
      <c r="M3013" s="293"/>
    </row>
    <row r="3014" spans="1:13" ht="15.75" customHeight="1">
      <c r="A3014" s="335"/>
      <c r="B3014" s="335"/>
      <c r="C3014" s="335"/>
      <c r="D3014" s="336"/>
      <c r="E3014" s="336"/>
      <c r="F3014" s="348"/>
      <c r="G3014" s="349"/>
      <c r="H3014" s="350"/>
      <c r="I3014" s="349" t="s">
        <v>79</v>
      </c>
      <c r="J3014" s="343">
        <f>SUM(J3010:J3013)</f>
        <v>0</v>
      </c>
      <c r="K3014" s="343">
        <f>SUM(K3010:K3013)</f>
        <v>430</v>
      </c>
      <c r="L3014" s="343">
        <f>SUM(L3010:L3013)</f>
        <v>300</v>
      </c>
      <c r="M3014" s="394">
        <f>L3014/K3014*100</f>
        <v>69.76744186046511</v>
      </c>
    </row>
    <row r="3015" spans="1:13" ht="15.75" customHeight="1">
      <c r="A3015" s="335"/>
      <c r="B3015" s="335"/>
      <c r="C3015" s="335"/>
      <c r="D3015" s="336"/>
      <c r="E3015" s="336"/>
      <c r="F3015" s="338"/>
      <c r="G3015" s="338"/>
      <c r="H3015" s="339"/>
      <c r="I3015" s="338"/>
      <c r="J3015" s="344"/>
      <c r="K3015" s="344"/>
      <c r="L3015" s="344"/>
      <c r="M3015" s="345"/>
    </row>
    <row r="3016" spans="1:13" ht="15.75" customHeight="1">
      <c r="A3016" s="335"/>
      <c r="B3016" s="335"/>
      <c r="C3016" s="335"/>
      <c r="D3016" s="336"/>
      <c r="E3016" s="336"/>
      <c r="F3016" s="353"/>
      <c r="G3016" s="353"/>
      <c r="H3016" s="354"/>
      <c r="I3016" s="353" t="s">
        <v>76</v>
      </c>
      <c r="J3016" s="346">
        <f>SUM(J3014:J3015)</f>
        <v>0</v>
      </c>
      <c r="K3016" s="346">
        <f>SUM(K2985:K3014)/2</f>
        <v>26676</v>
      </c>
      <c r="L3016" s="346">
        <f>SUM(L2985:L3014)/2</f>
        <v>26535</v>
      </c>
      <c r="M3016" s="165">
        <f>L3016/K3016*100</f>
        <v>99.47143499775079</v>
      </c>
    </row>
    <row r="3017" spans="1:13" ht="15.75" customHeight="1">
      <c r="A3017" s="335"/>
      <c r="B3017" s="335"/>
      <c r="C3017" s="335"/>
      <c r="D3017" s="336"/>
      <c r="E3017" s="336"/>
      <c r="F3017" s="338"/>
      <c r="G3017" s="338"/>
      <c r="H3017" s="339"/>
      <c r="I3017" s="338"/>
      <c r="J3017" s="344"/>
      <c r="K3017" s="344"/>
      <c r="L3017" s="344"/>
      <c r="M3017" s="345"/>
    </row>
    <row r="3018" spans="1:13" ht="15.75" customHeight="1">
      <c r="A3018" s="335">
        <v>59</v>
      </c>
      <c r="B3018" s="335"/>
      <c r="C3018" s="335">
        <v>2</v>
      </c>
      <c r="D3018" s="336"/>
      <c r="E3018" s="336"/>
      <c r="F3018" s="338" t="s">
        <v>1151</v>
      </c>
      <c r="G3018" s="338"/>
      <c r="H3018" s="339"/>
      <c r="I3018" s="338"/>
      <c r="J3018" s="344"/>
      <c r="K3018" s="344"/>
      <c r="L3018" s="344"/>
      <c r="M3018" s="345"/>
    </row>
    <row r="3019" spans="1:13" ht="15.75" customHeight="1">
      <c r="A3019" s="335"/>
      <c r="B3019" s="335"/>
      <c r="C3019" s="335"/>
      <c r="D3019" s="336">
        <v>2</v>
      </c>
      <c r="E3019" s="336"/>
      <c r="F3019" s="338"/>
      <c r="G3019" s="338"/>
      <c r="H3019" s="339" t="s">
        <v>757</v>
      </c>
      <c r="I3019" s="338"/>
      <c r="J3019" s="344"/>
      <c r="K3019" s="344"/>
      <c r="L3019" s="344"/>
      <c r="M3019" s="345"/>
    </row>
    <row r="3020" spans="1:13" ht="15.75" customHeight="1">
      <c r="A3020" s="335"/>
      <c r="B3020" s="335"/>
      <c r="C3020" s="335"/>
      <c r="D3020" s="336"/>
      <c r="E3020" s="336">
        <v>3</v>
      </c>
      <c r="F3020" s="338"/>
      <c r="G3020" s="338"/>
      <c r="H3020" s="339"/>
      <c r="I3020" s="339" t="s">
        <v>759</v>
      </c>
      <c r="J3020" s="340"/>
      <c r="K3020" s="340">
        <v>12000</v>
      </c>
      <c r="L3020" s="340">
        <v>12000</v>
      </c>
      <c r="M3020" s="155">
        <f>L3020/K3020*100</f>
        <v>100</v>
      </c>
    </row>
    <row r="3021" spans="1:13" ht="15.75" customHeight="1">
      <c r="A3021" s="335"/>
      <c r="B3021" s="335"/>
      <c r="C3021" s="335"/>
      <c r="D3021" s="336"/>
      <c r="E3021" s="336"/>
      <c r="F3021" s="338"/>
      <c r="G3021" s="338"/>
      <c r="H3021" s="339"/>
      <c r="I3021" s="338"/>
      <c r="J3021" s="344"/>
      <c r="K3021" s="344"/>
      <c r="L3021" s="344"/>
      <c r="M3021" s="345"/>
    </row>
    <row r="3022" spans="1:13" ht="15.75" customHeight="1">
      <c r="A3022" s="335"/>
      <c r="B3022" s="335"/>
      <c r="C3022" s="335"/>
      <c r="D3022" s="336"/>
      <c r="E3022" s="336"/>
      <c r="F3022" s="353"/>
      <c r="G3022" s="353"/>
      <c r="H3022" s="354"/>
      <c r="I3022" s="353" t="s">
        <v>76</v>
      </c>
      <c r="J3022" s="346">
        <f>SUM(J3020:J3021)</f>
        <v>0</v>
      </c>
      <c r="K3022" s="346">
        <f>SUM(K3020:K3021)</f>
        <v>12000</v>
      </c>
      <c r="L3022" s="346">
        <f>SUM(L3020:L3021)</f>
        <v>12000</v>
      </c>
      <c r="M3022" s="165">
        <f>L3022/K3022*100</f>
        <v>100</v>
      </c>
    </row>
    <row r="3023" spans="1:13" ht="14.25" customHeight="1">
      <c r="A3023" s="335"/>
      <c r="B3023" s="335"/>
      <c r="C3023" s="335"/>
      <c r="D3023" s="336"/>
      <c r="E3023" s="336"/>
      <c r="F3023" s="338"/>
      <c r="G3023" s="338"/>
      <c r="H3023" s="339"/>
      <c r="I3023" s="338"/>
      <c r="J3023" s="344"/>
      <c r="K3023" s="344"/>
      <c r="L3023" s="344"/>
      <c r="M3023" s="345"/>
    </row>
    <row r="3024" spans="1:13" ht="14.25" customHeight="1">
      <c r="A3024" s="335">
        <v>60</v>
      </c>
      <c r="B3024" s="335"/>
      <c r="C3024" s="335">
        <v>2</v>
      </c>
      <c r="D3024" s="336"/>
      <c r="E3024" s="336"/>
      <c r="F3024" s="338" t="s">
        <v>1152</v>
      </c>
      <c r="G3024" s="338"/>
      <c r="H3024" s="339"/>
      <c r="I3024" s="338"/>
      <c r="J3024" s="344"/>
      <c r="K3024" s="344"/>
      <c r="L3024" s="344"/>
      <c r="M3024" s="345"/>
    </row>
    <row r="3025" spans="1:13" ht="14.25" customHeight="1">
      <c r="A3025" s="335"/>
      <c r="B3025" s="335"/>
      <c r="C3025" s="335"/>
      <c r="D3025" s="336">
        <v>1</v>
      </c>
      <c r="E3025" s="336"/>
      <c r="F3025" s="338"/>
      <c r="G3025" s="338"/>
      <c r="H3025" s="339" t="s">
        <v>755</v>
      </c>
      <c r="I3025" s="338"/>
      <c r="J3025" s="344"/>
      <c r="K3025" s="344"/>
      <c r="L3025" s="344"/>
      <c r="M3025" s="345"/>
    </row>
    <row r="3026" spans="1:13" ht="14.25" customHeight="1">
      <c r="A3026" s="335"/>
      <c r="B3026" s="335"/>
      <c r="C3026" s="335"/>
      <c r="D3026" s="336"/>
      <c r="E3026" s="336">
        <v>5</v>
      </c>
      <c r="F3026" s="338"/>
      <c r="G3026" s="338"/>
      <c r="H3026" s="339"/>
      <c r="I3026" s="339" t="s">
        <v>1452</v>
      </c>
      <c r="J3026" s="340"/>
      <c r="K3026" s="340">
        <v>4325</v>
      </c>
      <c r="L3026" s="340">
        <v>4325</v>
      </c>
      <c r="M3026" s="155">
        <f>L3026/K3026*100</f>
        <v>100</v>
      </c>
    </row>
    <row r="3027" spans="1:13" ht="14.25" customHeight="1">
      <c r="A3027" s="335"/>
      <c r="B3027" s="335"/>
      <c r="C3027" s="335"/>
      <c r="D3027" s="336"/>
      <c r="E3027" s="336"/>
      <c r="F3027" s="338"/>
      <c r="G3027" s="338"/>
      <c r="H3027" s="339"/>
      <c r="I3027" s="338"/>
      <c r="J3027" s="344"/>
      <c r="K3027" s="344"/>
      <c r="L3027" s="344"/>
      <c r="M3027" s="345"/>
    </row>
    <row r="3028" spans="1:13" ht="14.25" customHeight="1">
      <c r="A3028" s="335"/>
      <c r="B3028" s="335"/>
      <c r="C3028" s="335"/>
      <c r="D3028" s="336"/>
      <c r="E3028" s="336"/>
      <c r="F3028" s="353"/>
      <c r="G3028" s="353"/>
      <c r="H3028" s="354"/>
      <c r="I3028" s="353" t="s">
        <v>76</v>
      </c>
      <c r="J3028" s="346">
        <f>SUM(J3026:J3027)</f>
        <v>0</v>
      </c>
      <c r="K3028" s="346">
        <f>SUM(K3026:K3027)</f>
        <v>4325</v>
      </c>
      <c r="L3028" s="346">
        <f>SUM(L3026:L3027)</f>
        <v>4325</v>
      </c>
      <c r="M3028" s="165">
        <f>L3028/K3028*100</f>
        <v>100</v>
      </c>
    </row>
    <row r="3029" spans="1:13" ht="14.25" customHeight="1">
      <c r="A3029" s="335"/>
      <c r="B3029" s="335"/>
      <c r="C3029" s="335"/>
      <c r="D3029" s="336"/>
      <c r="E3029" s="336"/>
      <c r="F3029" s="338"/>
      <c r="G3029" s="338"/>
      <c r="H3029" s="339"/>
      <c r="I3029" s="338"/>
      <c r="J3029" s="344"/>
      <c r="K3029" s="344"/>
      <c r="L3029" s="344"/>
      <c r="M3029" s="345"/>
    </row>
    <row r="3030" spans="1:13" ht="14.25" customHeight="1">
      <c r="A3030" s="335">
        <v>61</v>
      </c>
      <c r="B3030" s="335"/>
      <c r="C3030" s="335">
        <v>2</v>
      </c>
      <c r="D3030" s="336"/>
      <c r="E3030" s="336"/>
      <c r="F3030" s="338" t="s">
        <v>1153</v>
      </c>
      <c r="G3030" s="338"/>
      <c r="H3030" s="339"/>
      <c r="I3030" s="338"/>
      <c r="J3030" s="344"/>
      <c r="K3030" s="344"/>
      <c r="L3030" s="344"/>
      <c r="M3030" s="345"/>
    </row>
    <row r="3031" spans="1:13" ht="14.25" customHeight="1">
      <c r="A3031" s="335"/>
      <c r="B3031" s="335"/>
      <c r="C3031" s="335"/>
      <c r="D3031" s="336">
        <v>2</v>
      </c>
      <c r="E3031" s="336"/>
      <c r="F3031" s="338"/>
      <c r="G3031" s="338"/>
      <c r="H3031" s="339" t="s">
        <v>757</v>
      </c>
      <c r="I3031" s="338"/>
      <c r="J3031" s="344"/>
      <c r="K3031" s="344"/>
      <c r="L3031" s="344"/>
      <c r="M3031" s="345"/>
    </row>
    <row r="3032" spans="1:13" ht="14.25" customHeight="1">
      <c r="A3032" s="335"/>
      <c r="B3032" s="335"/>
      <c r="C3032" s="335"/>
      <c r="D3032" s="336"/>
      <c r="E3032" s="336">
        <v>3</v>
      </c>
      <c r="F3032" s="338"/>
      <c r="G3032" s="338"/>
      <c r="H3032" s="339"/>
      <c r="I3032" s="339" t="s">
        <v>759</v>
      </c>
      <c r="J3032" s="340"/>
      <c r="K3032" s="340">
        <v>1000</v>
      </c>
      <c r="L3032" s="340">
        <v>1000</v>
      </c>
      <c r="M3032" s="155">
        <f>L3032/K3032*100</f>
        <v>100</v>
      </c>
    </row>
    <row r="3033" spans="1:13" ht="14.25" customHeight="1">
      <c r="A3033" s="335"/>
      <c r="B3033" s="335"/>
      <c r="C3033" s="335"/>
      <c r="D3033" s="336"/>
      <c r="E3033" s="336"/>
      <c r="F3033" s="338"/>
      <c r="G3033" s="338"/>
      <c r="H3033" s="339"/>
      <c r="I3033" s="338"/>
      <c r="J3033" s="344"/>
      <c r="K3033" s="344"/>
      <c r="L3033" s="344"/>
      <c r="M3033" s="345"/>
    </row>
    <row r="3034" spans="1:13" ht="14.25" customHeight="1">
      <c r="A3034" s="335"/>
      <c r="B3034" s="335"/>
      <c r="C3034" s="335"/>
      <c r="D3034" s="336"/>
      <c r="E3034" s="336"/>
      <c r="F3034" s="353"/>
      <c r="G3034" s="353"/>
      <c r="H3034" s="354"/>
      <c r="I3034" s="353" t="s">
        <v>76</v>
      </c>
      <c r="J3034" s="346">
        <f>SUM(J3032:J3033)</f>
        <v>0</v>
      </c>
      <c r="K3034" s="346">
        <f>SUM(K3032:K3033)</f>
        <v>1000</v>
      </c>
      <c r="L3034" s="346">
        <f>SUM(L3032:L3033)</f>
        <v>1000</v>
      </c>
      <c r="M3034" s="165">
        <f>L3034/K3034*100</f>
        <v>100</v>
      </c>
    </row>
    <row r="3035" spans="1:13" ht="14.25" customHeight="1">
      <c r="A3035" s="335"/>
      <c r="B3035" s="335"/>
      <c r="C3035" s="335"/>
      <c r="D3035" s="336"/>
      <c r="E3035" s="336"/>
      <c r="F3035" s="338"/>
      <c r="G3035" s="338"/>
      <c r="H3035" s="339"/>
      <c r="I3035" s="338"/>
      <c r="J3035" s="344"/>
      <c r="K3035" s="344"/>
      <c r="L3035" s="344"/>
      <c r="M3035" s="345"/>
    </row>
    <row r="3036" spans="1:13" ht="14.25" customHeight="1">
      <c r="A3036" s="335">
        <v>62</v>
      </c>
      <c r="B3036" s="335"/>
      <c r="C3036" s="335">
        <v>2</v>
      </c>
      <c r="D3036" s="336"/>
      <c r="E3036" s="336"/>
      <c r="F3036" s="338" t="s">
        <v>1154</v>
      </c>
      <c r="G3036" s="338"/>
      <c r="H3036" s="339"/>
      <c r="I3036" s="338"/>
      <c r="J3036" s="344"/>
      <c r="K3036" s="344"/>
      <c r="L3036" s="344"/>
      <c r="M3036" s="345"/>
    </row>
    <row r="3037" spans="1:13" ht="14.25" customHeight="1">
      <c r="A3037" s="335"/>
      <c r="B3037" s="335"/>
      <c r="C3037" s="335"/>
      <c r="D3037" s="336">
        <v>2</v>
      </c>
      <c r="E3037" s="336"/>
      <c r="F3037" s="338"/>
      <c r="G3037" s="338"/>
      <c r="H3037" s="339" t="s">
        <v>757</v>
      </c>
      <c r="I3037" s="338"/>
      <c r="J3037" s="344"/>
      <c r="K3037" s="344"/>
      <c r="L3037" s="344"/>
      <c r="M3037" s="345"/>
    </row>
    <row r="3038" spans="1:13" ht="14.25" customHeight="1">
      <c r="A3038" s="335"/>
      <c r="B3038" s="335"/>
      <c r="C3038" s="335"/>
      <c r="D3038" s="336"/>
      <c r="E3038" s="336">
        <v>3</v>
      </c>
      <c r="F3038" s="338"/>
      <c r="G3038" s="338"/>
      <c r="H3038" s="339"/>
      <c r="I3038" s="339" t="s">
        <v>759</v>
      </c>
      <c r="J3038" s="340"/>
      <c r="K3038" s="340">
        <v>3271</v>
      </c>
      <c r="L3038" s="340">
        <v>3271</v>
      </c>
      <c r="M3038" s="155">
        <f>L3038/K3038*100</f>
        <v>100</v>
      </c>
    </row>
    <row r="3039" spans="1:13" ht="14.25" customHeight="1">
      <c r="A3039" s="335"/>
      <c r="B3039" s="335"/>
      <c r="C3039" s="335"/>
      <c r="D3039" s="336"/>
      <c r="E3039" s="336"/>
      <c r="F3039" s="338"/>
      <c r="G3039" s="338"/>
      <c r="H3039" s="339"/>
      <c r="I3039" s="338"/>
      <c r="J3039" s="344"/>
      <c r="K3039" s="344"/>
      <c r="L3039" s="344"/>
      <c r="M3039" s="345"/>
    </row>
    <row r="3040" spans="1:13" ht="14.25" customHeight="1">
      <c r="A3040" s="335"/>
      <c r="B3040" s="335"/>
      <c r="C3040" s="335"/>
      <c r="D3040" s="336"/>
      <c r="E3040" s="336"/>
      <c r="F3040" s="353"/>
      <c r="G3040" s="353"/>
      <c r="H3040" s="354"/>
      <c r="I3040" s="353" t="s">
        <v>76</v>
      </c>
      <c r="J3040" s="346">
        <f>SUM(J3038:J3039)</f>
        <v>0</v>
      </c>
      <c r="K3040" s="346">
        <f>SUM(K3038:K3039)</f>
        <v>3271</v>
      </c>
      <c r="L3040" s="346">
        <f>SUM(L3038:L3039)</f>
        <v>3271</v>
      </c>
      <c r="M3040" s="165">
        <f>L3040/K3040*100</f>
        <v>100</v>
      </c>
    </row>
    <row r="3041" spans="1:13" ht="14.25" customHeight="1">
      <c r="A3041" s="335"/>
      <c r="B3041" s="335"/>
      <c r="C3041" s="335"/>
      <c r="D3041" s="336"/>
      <c r="E3041" s="336"/>
      <c r="F3041" s="338"/>
      <c r="G3041" s="338"/>
      <c r="H3041" s="339"/>
      <c r="I3041" s="338"/>
      <c r="J3041" s="344"/>
      <c r="K3041" s="344"/>
      <c r="L3041" s="344"/>
      <c r="M3041" s="345"/>
    </row>
    <row r="3042" spans="1:13" ht="14.25" customHeight="1">
      <c r="A3042" s="335">
        <v>63</v>
      </c>
      <c r="B3042" s="335"/>
      <c r="C3042" s="335">
        <v>2</v>
      </c>
      <c r="D3042" s="336"/>
      <c r="E3042" s="336"/>
      <c r="F3042" s="338" t="s">
        <v>1155</v>
      </c>
      <c r="G3042" s="338"/>
      <c r="H3042" s="339"/>
      <c r="I3042" s="338"/>
      <c r="J3042" s="344"/>
      <c r="K3042" s="344"/>
      <c r="L3042" s="344"/>
      <c r="M3042" s="345"/>
    </row>
    <row r="3043" spans="1:13" ht="14.25" customHeight="1">
      <c r="A3043" s="335"/>
      <c r="B3043" s="335"/>
      <c r="C3043" s="335"/>
      <c r="D3043" s="336">
        <v>1</v>
      </c>
      <c r="E3043" s="336"/>
      <c r="F3043" s="338"/>
      <c r="G3043" s="338"/>
      <c r="H3043" s="339" t="s">
        <v>755</v>
      </c>
      <c r="I3043" s="338"/>
      <c r="J3043" s="344"/>
      <c r="K3043" s="344"/>
      <c r="L3043" s="344"/>
      <c r="M3043" s="345"/>
    </row>
    <row r="3044" spans="1:13" ht="14.25" customHeight="1">
      <c r="A3044" s="335"/>
      <c r="B3044" s="335"/>
      <c r="C3044" s="335"/>
      <c r="D3044" s="336"/>
      <c r="E3044" s="336">
        <v>5</v>
      </c>
      <c r="F3044" s="338"/>
      <c r="G3044" s="338"/>
      <c r="H3044" s="339"/>
      <c r="I3044" s="339" t="s">
        <v>1452</v>
      </c>
      <c r="J3044" s="340"/>
      <c r="K3044" s="340">
        <v>134</v>
      </c>
      <c r="L3044" s="340">
        <v>134</v>
      </c>
      <c r="M3044" s="155">
        <f>L3044/K3044*100</f>
        <v>100</v>
      </c>
    </row>
    <row r="3045" spans="1:13" ht="14.25" customHeight="1">
      <c r="A3045" s="335"/>
      <c r="B3045" s="335"/>
      <c r="C3045" s="335"/>
      <c r="D3045" s="336"/>
      <c r="E3045" s="336"/>
      <c r="F3045" s="338"/>
      <c r="G3045" s="338"/>
      <c r="H3045" s="339"/>
      <c r="I3045" s="338"/>
      <c r="J3045" s="344"/>
      <c r="K3045" s="344"/>
      <c r="L3045" s="344"/>
      <c r="M3045" s="345"/>
    </row>
    <row r="3046" spans="1:13" ht="14.25" customHeight="1">
      <c r="A3046" s="335"/>
      <c r="B3046" s="335"/>
      <c r="C3046" s="335"/>
      <c r="D3046" s="336"/>
      <c r="E3046" s="336"/>
      <c r="F3046" s="353"/>
      <c r="G3046" s="353"/>
      <c r="H3046" s="354"/>
      <c r="I3046" s="353" t="s">
        <v>76</v>
      </c>
      <c r="J3046" s="346">
        <f>SUM(J3044:J3045)</f>
        <v>0</v>
      </c>
      <c r="K3046" s="346">
        <f>SUM(K3044:K3045)</f>
        <v>134</v>
      </c>
      <c r="L3046" s="346">
        <f>SUM(L3044:L3045)</f>
        <v>134</v>
      </c>
      <c r="M3046" s="165">
        <f>L3046/K3046*100</f>
        <v>100</v>
      </c>
    </row>
    <row r="3047" spans="1:13" ht="14.25" customHeight="1">
      <c r="A3047" s="335"/>
      <c r="B3047" s="335"/>
      <c r="C3047" s="335"/>
      <c r="D3047" s="336"/>
      <c r="E3047" s="336"/>
      <c r="F3047" s="338"/>
      <c r="G3047" s="338"/>
      <c r="H3047" s="339"/>
      <c r="I3047" s="338"/>
      <c r="J3047" s="344"/>
      <c r="K3047" s="344"/>
      <c r="L3047" s="344"/>
      <c r="M3047" s="345"/>
    </row>
    <row r="3048" spans="1:13" ht="14.25" customHeight="1">
      <c r="A3048" s="335">
        <v>64</v>
      </c>
      <c r="B3048" s="335"/>
      <c r="C3048" s="335">
        <v>2</v>
      </c>
      <c r="D3048" s="336"/>
      <c r="E3048" s="336"/>
      <c r="F3048" s="338" t="s">
        <v>1156</v>
      </c>
      <c r="G3048" s="338"/>
      <c r="H3048" s="339"/>
      <c r="I3048" s="338"/>
      <c r="J3048" s="344"/>
      <c r="K3048" s="344"/>
      <c r="L3048" s="344"/>
      <c r="M3048" s="345"/>
    </row>
    <row r="3049" spans="1:13" ht="14.25" customHeight="1">
      <c r="A3049" s="335"/>
      <c r="B3049" s="335"/>
      <c r="C3049" s="335"/>
      <c r="D3049" s="336">
        <v>1</v>
      </c>
      <c r="E3049" s="336"/>
      <c r="F3049" s="338"/>
      <c r="G3049" s="338"/>
      <c r="H3049" s="339" t="s">
        <v>755</v>
      </c>
      <c r="I3049" s="338"/>
      <c r="J3049" s="344"/>
      <c r="K3049" s="344"/>
      <c r="L3049" s="344"/>
      <c r="M3049" s="345"/>
    </row>
    <row r="3050" spans="1:13" ht="14.25" customHeight="1">
      <c r="A3050" s="335"/>
      <c r="B3050" s="335"/>
      <c r="C3050" s="335"/>
      <c r="D3050" s="336"/>
      <c r="E3050" s="336">
        <v>5</v>
      </c>
      <c r="F3050" s="338"/>
      <c r="G3050" s="338"/>
      <c r="H3050" s="339"/>
      <c r="I3050" s="339" t="s">
        <v>1452</v>
      </c>
      <c r="J3050" s="340"/>
      <c r="K3050" s="340">
        <v>2400</v>
      </c>
      <c r="L3050" s="340">
        <v>900</v>
      </c>
      <c r="M3050" s="155">
        <f>L3050/K3050*100</f>
        <v>37.5</v>
      </c>
    </row>
    <row r="3051" spans="1:13" ht="14.25" customHeight="1">
      <c r="A3051" s="335"/>
      <c r="B3051" s="335"/>
      <c r="C3051" s="335"/>
      <c r="D3051" s="336"/>
      <c r="E3051" s="336"/>
      <c r="F3051" s="338"/>
      <c r="G3051" s="338"/>
      <c r="H3051" s="339"/>
      <c r="I3051" s="338"/>
      <c r="J3051" s="344"/>
      <c r="K3051" s="344"/>
      <c r="L3051" s="344"/>
      <c r="M3051" s="345"/>
    </row>
    <row r="3052" spans="1:13" ht="14.25" customHeight="1">
      <c r="A3052" s="335"/>
      <c r="B3052" s="335"/>
      <c r="C3052" s="335"/>
      <c r="D3052" s="336"/>
      <c r="E3052" s="336"/>
      <c r="F3052" s="353"/>
      <c r="G3052" s="353"/>
      <c r="H3052" s="354"/>
      <c r="I3052" s="353" t="s">
        <v>76</v>
      </c>
      <c r="J3052" s="346">
        <f>SUM(J3050:J3051)</f>
        <v>0</v>
      </c>
      <c r="K3052" s="346">
        <f>SUM(K3050:K3051)</f>
        <v>2400</v>
      </c>
      <c r="L3052" s="346">
        <f>SUM(L3050:L3051)</f>
        <v>900</v>
      </c>
      <c r="M3052" s="165">
        <f>L3052/K3052*100</f>
        <v>37.5</v>
      </c>
    </row>
    <row r="3053" spans="1:13" ht="14.25" customHeight="1">
      <c r="A3053" s="335"/>
      <c r="B3053" s="335"/>
      <c r="C3053" s="335"/>
      <c r="D3053" s="336"/>
      <c r="E3053" s="336"/>
      <c r="F3053" s="338"/>
      <c r="G3053" s="338"/>
      <c r="H3053" s="339"/>
      <c r="I3053" s="338"/>
      <c r="J3053" s="344"/>
      <c r="K3053" s="344"/>
      <c r="L3053" s="344"/>
      <c r="M3053" s="345"/>
    </row>
    <row r="3054" spans="1:13" ht="14.25" customHeight="1">
      <c r="A3054" s="335">
        <v>65</v>
      </c>
      <c r="B3054" s="335"/>
      <c r="C3054" s="335">
        <v>2</v>
      </c>
      <c r="D3054" s="336"/>
      <c r="E3054" s="336"/>
      <c r="F3054" s="338" t="s">
        <v>1157</v>
      </c>
      <c r="G3054" s="338"/>
      <c r="H3054" s="339"/>
      <c r="I3054" s="338"/>
      <c r="J3054" s="344"/>
      <c r="K3054" s="344"/>
      <c r="L3054" s="344"/>
      <c r="M3054" s="345"/>
    </row>
    <row r="3055" spans="1:13" ht="14.25" customHeight="1">
      <c r="A3055" s="335"/>
      <c r="B3055" s="335"/>
      <c r="C3055" s="335"/>
      <c r="D3055" s="336">
        <v>1</v>
      </c>
      <c r="E3055" s="336"/>
      <c r="F3055" s="338"/>
      <c r="G3055" s="338"/>
      <c r="H3055" s="339" t="s">
        <v>755</v>
      </c>
      <c r="I3055" s="338"/>
      <c r="J3055" s="344"/>
      <c r="K3055" s="344"/>
      <c r="L3055" s="344"/>
      <c r="M3055" s="345"/>
    </row>
    <row r="3056" spans="1:13" ht="14.25" customHeight="1">
      <c r="A3056" s="335"/>
      <c r="B3056" s="335"/>
      <c r="C3056" s="335"/>
      <c r="D3056" s="336"/>
      <c r="E3056" s="336">
        <v>5</v>
      </c>
      <c r="F3056" s="338"/>
      <c r="G3056" s="338"/>
      <c r="H3056" s="339"/>
      <c r="I3056" s="339" t="s">
        <v>1452</v>
      </c>
      <c r="J3056" s="340"/>
      <c r="K3056" s="340">
        <v>300</v>
      </c>
      <c r="L3056" s="340"/>
      <c r="M3056" s="155"/>
    </row>
    <row r="3057" spans="1:13" ht="14.25" customHeight="1">
      <c r="A3057" s="335"/>
      <c r="B3057" s="335"/>
      <c r="C3057" s="335"/>
      <c r="D3057" s="336"/>
      <c r="E3057" s="336"/>
      <c r="F3057" s="338"/>
      <c r="G3057" s="338"/>
      <c r="H3057" s="339"/>
      <c r="I3057" s="338"/>
      <c r="J3057" s="344"/>
      <c r="K3057" s="344"/>
      <c r="L3057" s="344"/>
      <c r="M3057" s="345"/>
    </row>
    <row r="3058" spans="1:13" ht="14.25" customHeight="1">
      <c r="A3058" s="335"/>
      <c r="B3058" s="335"/>
      <c r="C3058" s="335"/>
      <c r="D3058" s="336"/>
      <c r="E3058" s="336"/>
      <c r="F3058" s="353"/>
      <c r="G3058" s="353"/>
      <c r="H3058" s="354"/>
      <c r="I3058" s="353" t="s">
        <v>76</v>
      </c>
      <c r="J3058" s="346">
        <f>SUM(J3056:J3057)</f>
        <v>0</v>
      </c>
      <c r="K3058" s="346">
        <f>SUM(K3056:K3057)</f>
        <v>300</v>
      </c>
      <c r="L3058" s="346">
        <f>SUM(L3056:L3057)</f>
        <v>0</v>
      </c>
      <c r="M3058" s="165"/>
    </row>
    <row r="3059" spans="1:13" ht="14.25" customHeight="1">
      <c r="A3059" s="335"/>
      <c r="B3059" s="335"/>
      <c r="C3059" s="335"/>
      <c r="D3059" s="336"/>
      <c r="E3059" s="336"/>
      <c r="F3059" s="338"/>
      <c r="G3059" s="338"/>
      <c r="H3059" s="339"/>
      <c r="I3059" s="338"/>
      <c r="J3059" s="344"/>
      <c r="K3059" s="344"/>
      <c r="L3059" s="344"/>
      <c r="M3059" s="345"/>
    </row>
    <row r="3060" spans="1:13" ht="14.25" customHeight="1">
      <c r="A3060" s="335">
        <v>66</v>
      </c>
      <c r="B3060" s="335"/>
      <c r="C3060" s="335">
        <v>2</v>
      </c>
      <c r="D3060" s="336"/>
      <c r="E3060" s="336"/>
      <c r="F3060" s="338" t="s">
        <v>1158</v>
      </c>
      <c r="G3060" s="338"/>
      <c r="H3060" s="339"/>
      <c r="I3060" s="338"/>
      <c r="J3060" s="344"/>
      <c r="K3060" s="344"/>
      <c r="L3060" s="344"/>
      <c r="M3060" s="345"/>
    </row>
    <row r="3061" spans="1:13" ht="14.25" customHeight="1">
      <c r="A3061" s="335"/>
      <c r="B3061" s="335"/>
      <c r="C3061" s="335"/>
      <c r="D3061" s="336">
        <v>1</v>
      </c>
      <c r="E3061" s="336"/>
      <c r="F3061" s="338"/>
      <c r="G3061" s="338"/>
      <c r="H3061" s="339" t="s">
        <v>755</v>
      </c>
      <c r="I3061" s="338"/>
      <c r="J3061" s="344"/>
      <c r="K3061" s="344"/>
      <c r="L3061" s="344"/>
      <c r="M3061" s="345"/>
    </row>
    <row r="3062" spans="1:13" ht="14.25" customHeight="1">
      <c r="A3062" s="335"/>
      <c r="B3062" s="335"/>
      <c r="C3062" s="335"/>
      <c r="D3062" s="336"/>
      <c r="E3062" s="336">
        <v>5</v>
      </c>
      <c r="F3062" s="338"/>
      <c r="G3062" s="338"/>
      <c r="H3062" s="339"/>
      <c r="I3062" s="339" t="s">
        <v>1452</v>
      </c>
      <c r="J3062" s="340"/>
      <c r="K3062" s="340">
        <v>50</v>
      </c>
      <c r="L3062" s="340"/>
      <c r="M3062" s="155"/>
    </row>
    <row r="3063" spans="1:13" ht="14.25" customHeight="1">
      <c r="A3063" s="335"/>
      <c r="B3063" s="335"/>
      <c r="C3063" s="335"/>
      <c r="D3063" s="336"/>
      <c r="E3063" s="336"/>
      <c r="F3063" s="338"/>
      <c r="G3063" s="338"/>
      <c r="H3063" s="339"/>
      <c r="I3063" s="338"/>
      <c r="J3063" s="344"/>
      <c r="K3063" s="344"/>
      <c r="L3063" s="344"/>
      <c r="M3063" s="345"/>
    </row>
    <row r="3064" spans="1:13" ht="14.25" customHeight="1">
      <c r="A3064" s="335"/>
      <c r="B3064" s="335"/>
      <c r="C3064" s="335"/>
      <c r="D3064" s="336"/>
      <c r="E3064" s="336"/>
      <c r="F3064" s="353"/>
      <c r="G3064" s="353"/>
      <c r="H3064" s="354"/>
      <c r="I3064" s="353" t="s">
        <v>76</v>
      </c>
      <c r="J3064" s="346">
        <f>SUM(J3062:J3063)</f>
        <v>0</v>
      </c>
      <c r="K3064" s="346">
        <f>SUM(K3062:K3063)</f>
        <v>50</v>
      </c>
      <c r="L3064" s="346">
        <f>SUM(L3062:L3063)</f>
        <v>0</v>
      </c>
      <c r="M3064" s="165"/>
    </row>
    <row r="3065" spans="1:13" ht="15.75" thickBot="1">
      <c r="A3065" s="432"/>
      <c r="B3065" s="432"/>
      <c r="C3065" s="432"/>
      <c r="D3065" s="433"/>
      <c r="E3065" s="433"/>
      <c r="F3065" s="338"/>
      <c r="G3065" s="338"/>
      <c r="H3065" s="339"/>
      <c r="I3065" s="338"/>
      <c r="J3065" s="434"/>
      <c r="K3065" s="434"/>
      <c r="L3065" s="434"/>
      <c r="M3065" s="435"/>
    </row>
    <row r="3066" spans="1:13" ht="15.75" thickBot="1">
      <c r="A3066" s="428"/>
      <c r="B3066" s="414"/>
      <c r="C3066" s="414"/>
      <c r="D3066" s="429"/>
      <c r="E3066" s="429"/>
      <c r="F3066" s="430"/>
      <c r="G3066" s="420"/>
      <c r="H3066" s="430"/>
      <c r="I3066" s="423" t="s">
        <v>232</v>
      </c>
      <c r="J3066" s="424">
        <f>SUM(J2668:J3065)/2+J2666+SUM(J2636:J2651)/2+J2633</f>
        <v>384234</v>
      </c>
      <c r="K3066" s="424">
        <f>SUM(K3018:K3064)/2+SUM(K2668:K3014)/2+SUM(K2635:K2664)/2+SUM(K2604:K2631)/2</f>
        <v>706601</v>
      </c>
      <c r="L3066" s="424">
        <f>SUM(L3018:L3064)/2+SUM(L2668:L3014)/2+SUM(L2635:L2664)/2+SUM(L2604:L2631)/2</f>
        <v>647490</v>
      </c>
      <c r="M3066" s="425">
        <f>L3066/K3066*100</f>
        <v>91.63445848505734</v>
      </c>
    </row>
    <row r="3067" spans="1:13" ht="24.75" customHeight="1">
      <c r="A3067" s="325"/>
      <c r="B3067" s="325"/>
      <c r="C3067" s="325"/>
      <c r="D3067" s="326"/>
      <c r="E3067" s="326"/>
      <c r="F3067" s="333"/>
      <c r="G3067" s="333"/>
      <c r="H3067" s="334"/>
      <c r="I3067" s="334"/>
      <c r="J3067" s="330"/>
      <c r="K3067" s="330"/>
      <c r="L3067" s="330"/>
      <c r="M3067" s="331"/>
    </row>
    <row r="3068" spans="1:13" ht="17.25" customHeight="1">
      <c r="A3068" s="325"/>
      <c r="B3068" s="325"/>
      <c r="C3068" s="325"/>
      <c r="D3068" s="326"/>
      <c r="E3068" s="326"/>
      <c r="F3068" s="327" t="s">
        <v>1159</v>
      </c>
      <c r="G3068" s="328"/>
      <c r="H3068" s="329"/>
      <c r="I3068" s="329"/>
      <c r="J3068" s="330"/>
      <c r="K3068" s="330"/>
      <c r="L3068" s="330"/>
      <c r="M3068" s="331"/>
    </row>
    <row r="3069" spans="1:13" ht="12" customHeight="1">
      <c r="A3069" s="335"/>
      <c r="B3069" s="335"/>
      <c r="C3069" s="335"/>
      <c r="D3069" s="336"/>
      <c r="E3069" s="336"/>
      <c r="F3069" s="337"/>
      <c r="G3069" s="338"/>
      <c r="H3069" s="339"/>
      <c r="I3069" s="339"/>
      <c r="J3069" s="340"/>
      <c r="K3069" s="340"/>
      <c r="L3069" s="340"/>
      <c r="M3069" s="341"/>
    </row>
    <row r="3070" spans="1:13" ht="17.25" customHeight="1">
      <c r="A3070" s="335">
        <v>1</v>
      </c>
      <c r="B3070" s="335"/>
      <c r="C3070" s="335">
        <v>2</v>
      </c>
      <c r="D3070" s="336"/>
      <c r="E3070" s="336"/>
      <c r="F3070" s="337" t="s">
        <v>1160</v>
      </c>
      <c r="G3070" s="338"/>
      <c r="H3070" s="339"/>
      <c r="I3070" s="339"/>
      <c r="J3070" s="347"/>
      <c r="K3070" s="347"/>
      <c r="L3070" s="347"/>
      <c r="M3070" s="293"/>
    </row>
    <row r="3071" spans="1:13" ht="29.25" customHeight="1">
      <c r="A3071" s="335"/>
      <c r="B3071" s="335"/>
      <c r="C3071" s="335"/>
      <c r="D3071" s="336"/>
      <c r="E3071" s="336">
        <v>1</v>
      </c>
      <c r="F3071" s="338"/>
      <c r="G3071" s="338"/>
      <c r="H3071" s="339"/>
      <c r="I3071" s="436" t="s">
        <v>1161</v>
      </c>
      <c r="J3071" s="437">
        <v>41000</v>
      </c>
      <c r="K3071" s="437">
        <v>41000</v>
      </c>
      <c r="L3071" s="437">
        <v>41000</v>
      </c>
      <c r="M3071" s="155">
        <f>L3071/K3071*100</f>
        <v>100</v>
      </c>
    </row>
    <row r="3072" spans="1:13" ht="15.75" customHeight="1">
      <c r="A3072" s="335"/>
      <c r="B3072" s="335"/>
      <c r="C3072" s="335"/>
      <c r="D3072" s="336"/>
      <c r="E3072" s="336">
        <v>2</v>
      </c>
      <c r="F3072" s="338"/>
      <c r="G3072" s="338"/>
      <c r="H3072" s="339"/>
      <c r="I3072" s="339" t="s">
        <v>1162</v>
      </c>
      <c r="J3072" s="437">
        <v>20000</v>
      </c>
      <c r="K3072" s="437">
        <v>20000</v>
      </c>
      <c r="L3072" s="437">
        <v>20000</v>
      </c>
      <c r="M3072" s="155">
        <f>L3072/K3072*100</f>
        <v>100</v>
      </c>
    </row>
    <row r="3073" spans="1:13" ht="30">
      <c r="A3073" s="335"/>
      <c r="B3073" s="335"/>
      <c r="C3073" s="335"/>
      <c r="D3073" s="336"/>
      <c r="E3073" s="336">
        <v>3</v>
      </c>
      <c r="F3073" s="338"/>
      <c r="G3073" s="338"/>
      <c r="H3073" s="339"/>
      <c r="I3073" s="436" t="s">
        <v>1163</v>
      </c>
      <c r="J3073" s="437">
        <v>40080</v>
      </c>
      <c r="K3073" s="437">
        <v>40080</v>
      </c>
      <c r="L3073" s="437">
        <v>40080</v>
      </c>
      <c r="M3073" s="155">
        <f>L3073/K3073*100</f>
        <v>100</v>
      </c>
    </row>
    <row r="3074" spans="1:13" ht="14.25" customHeight="1">
      <c r="A3074" s="335"/>
      <c r="B3074" s="335"/>
      <c r="C3074" s="335"/>
      <c r="D3074" s="336"/>
      <c r="E3074" s="336">
        <v>4</v>
      </c>
      <c r="F3074" s="338"/>
      <c r="G3074" s="338"/>
      <c r="H3074" s="339"/>
      <c r="I3074" s="436" t="s">
        <v>1164</v>
      </c>
      <c r="J3074" s="437">
        <v>26720</v>
      </c>
      <c r="K3074" s="437">
        <v>26720</v>
      </c>
      <c r="L3074" s="437">
        <v>26720</v>
      </c>
      <c r="M3074" s="155">
        <f>L3074/K3074*100</f>
        <v>100</v>
      </c>
    </row>
    <row r="3075" spans="1:13" ht="14.25" customHeight="1">
      <c r="A3075" s="335"/>
      <c r="B3075" s="335"/>
      <c r="C3075" s="335"/>
      <c r="D3075" s="336"/>
      <c r="E3075" s="336">
        <v>5</v>
      </c>
      <c r="F3075" s="338"/>
      <c r="G3075" s="338"/>
      <c r="H3075" s="339"/>
      <c r="I3075" s="436" t="s">
        <v>1165</v>
      </c>
      <c r="J3075" s="437">
        <v>100000</v>
      </c>
      <c r="K3075" s="437">
        <v>100000</v>
      </c>
      <c r="L3075" s="437">
        <v>100000</v>
      </c>
      <c r="M3075" s="155">
        <f>L3075/K3075*100</f>
        <v>100</v>
      </c>
    </row>
    <row r="3076" spans="1:13" ht="15">
      <c r="A3076" s="335"/>
      <c r="B3076" s="335"/>
      <c r="C3076" s="335"/>
      <c r="D3076" s="336"/>
      <c r="E3076" s="336"/>
      <c r="F3076" s="338"/>
      <c r="G3076" s="338"/>
      <c r="H3076" s="339"/>
      <c r="I3076" s="339"/>
      <c r="J3076" s="340"/>
      <c r="K3076" s="340"/>
      <c r="L3076" s="340"/>
      <c r="M3076" s="341"/>
    </row>
    <row r="3077" spans="1:13" ht="15">
      <c r="A3077" s="335"/>
      <c r="B3077" s="335"/>
      <c r="C3077" s="335"/>
      <c r="D3077" s="336"/>
      <c r="E3077" s="336"/>
      <c r="F3077" s="353"/>
      <c r="G3077" s="353"/>
      <c r="H3077" s="354"/>
      <c r="I3077" s="353" t="s">
        <v>76</v>
      </c>
      <c r="J3077" s="346">
        <f>SUM(J3067:J3076)</f>
        <v>227800</v>
      </c>
      <c r="K3077" s="346">
        <f>SUM(K3067:K3076)</f>
        <v>227800</v>
      </c>
      <c r="L3077" s="346">
        <f>SUM(L3067:L3076)</f>
        <v>227800</v>
      </c>
      <c r="M3077" s="165">
        <f>L3077/K3077*100</f>
        <v>100</v>
      </c>
    </row>
    <row r="3078" spans="1:13" ht="13.5" customHeight="1">
      <c r="A3078" s="335"/>
      <c r="B3078" s="335"/>
      <c r="C3078" s="335"/>
      <c r="D3078" s="336"/>
      <c r="E3078" s="336"/>
      <c r="F3078" s="338"/>
      <c r="G3078" s="338"/>
      <c r="H3078" s="339"/>
      <c r="I3078" s="338"/>
      <c r="J3078" s="344"/>
      <c r="K3078" s="344"/>
      <c r="L3078" s="344"/>
      <c r="M3078" s="345"/>
    </row>
    <row r="3079" spans="1:13" ht="13.5" customHeight="1">
      <c r="A3079" s="335">
        <v>2</v>
      </c>
      <c r="B3079" s="335"/>
      <c r="C3079" s="335">
        <v>2</v>
      </c>
      <c r="D3079" s="336"/>
      <c r="E3079" s="336"/>
      <c r="F3079" s="337" t="s">
        <v>1166</v>
      </c>
      <c r="G3079" s="338"/>
      <c r="H3079" s="339"/>
      <c r="I3079" s="339"/>
      <c r="J3079" s="340"/>
      <c r="K3079" s="340"/>
      <c r="L3079" s="340"/>
      <c r="M3079" s="341"/>
    </row>
    <row r="3080" spans="1:13" ht="13.5" customHeight="1">
      <c r="A3080" s="335"/>
      <c r="B3080" s="335">
        <v>1</v>
      </c>
      <c r="C3080" s="335"/>
      <c r="D3080" s="336"/>
      <c r="E3080" s="336"/>
      <c r="F3080" s="337"/>
      <c r="G3080" s="338" t="s">
        <v>1167</v>
      </c>
      <c r="H3080" s="339"/>
      <c r="I3080" s="339"/>
      <c r="J3080" s="340"/>
      <c r="K3080" s="340"/>
      <c r="L3080" s="340"/>
      <c r="M3080" s="341"/>
    </row>
    <row r="3081" spans="1:13" ht="13.5" customHeight="1">
      <c r="A3081" s="335"/>
      <c r="B3081" s="335"/>
      <c r="C3081" s="335"/>
      <c r="D3081" s="336">
        <v>1</v>
      </c>
      <c r="E3081" s="336"/>
      <c r="F3081" s="337"/>
      <c r="G3081" s="338"/>
      <c r="H3081" s="339" t="s">
        <v>755</v>
      </c>
      <c r="I3081" s="339"/>
      <c r="J3081" s="340"/>
      <c r="K3081" s="340"/>
      <c r="L3081" s="340"/>
      <c r="M3081" s="341"/>
    </row>
    <row r="3082" spans="1:13" ht="13.5" customHeight="1">
      <c r="A3082" s="335"/>
      <c r="B3082" s="335"/>
      <c r="C3082" s="335"/>
      <c r="D3082" s="336"/>
      <c r="E3082" s="336">
        <v>3</v>
      </c>
      <c r="F3082" s="337"/>
      <c r="G3082" s="338"/>
      <c r="H3082" s="339"/>
      <c r="I3082" s="339" t="s">
        <v>1451</v>
      </c>
      <c r="J3082" s="347">
        <v>774</v>
      </c>
      <c r="K3082" s="347">
        <v>774</v>
      </c>
      <c r="L3082" s="347">
        <v>598</v>
      </c>
      <c r="M3082" s="155">
        <f>L3082/K3082*100</f>
        <v>77.2609819121447</v>
      </c>
    </row>
    <row r="3083" spans="1:13" ht="13.5" customHeight="1">
      <c r="A3083" s="335"/>
      <c r="B3083" s="335"/>
      <c r="C3083" s="335"/>
      <c r="D3083" s="336"/>
      <c r="E3083" s="336"/>
      <c r="F3083" s="338"/>
      <c r="G3083" s="338"/>
      <c r="H3083" s="339"/>
      <c r="I3083" s="339"/>
      <c r="J3083" s="340"/>
      <c r="K3083" s="340"/>
      <c r="L3083" s="340"/>
      <c r="M3083" s="293"/>
    </row>
    <row r="3084" spans="1:13" ht="13.5" customHeight="1">
      <c r="A3084" s="335"/>
      <c r="B3084" s="335"/>
      <c r="C3084" s="335"/>
      <c r="D3084" s="336"/>
      <c r="E3084" s="336"/>
      <c r="F3084" s="350"/>
      <c r="G3084" s="350"/>
      <c r="H3084" s="350"/>
      <c r="I3084" s="438" t="s">
        <v>79</v>
      </c>
      <c r="J3084" s="439">
        <f>SUM(J3082:J3083)</f>
        <v>774</v>
      </c>
      <c r="K3084" s="439">
        <f>SUM(K3082:K3083)</f>
        <v>774</v>
      </c>
      <c r="L3084" s="439">
        <f>SUM(L3082:L3083)</f>
        <v>598</v>
      </c>
      <c r="M3084" s="394">
        <f>L3084/K3084*100</f>
        <v>77.2609819121447</v>
      </c>
    </row>
    <row r="3085" spans="1:13" ht="13.5" customHeight="1">
      <c r="A3085" s="335"/>
      <c r="B3085" s="335"/>
      <c r="C3085" s="335"/>
      <c r="D3085" s="336"/>
      <c r="E3085" s="336"/>
      <c r="F3085" s="339"/>
      <c r="G3085" s="339"/>
      <c r="H3085" s="339"/>
      <c r="I3085" s="440"/>
      <c r="J3085" s="441"/>
      <c r="K3085" s="441"/>
      <c r="L3085" s="441"/>
      <c r="M3085" s="442"/>
    </row>
    <row r="3086" spans="1:13" ht="13.5" customHeight="1">
      <c r="A3086" s="335"/>
      <c r="B3086" s="335">
        <v>2</v>
      </c>
      <c r="C3086" s="335"/>
      <c r="D3086" s="336"/>
      <c r="E3086" s="336"/>
      <c r="F3086" s="339"/>
      <c r="G3086" s="338" t="s">
        <v>1168</v>
      </c>
      <c r="H3086" s="339"/>
      <c r="I3086" s="440"/>
      <c r="J3086" s="441"/>
      <c r="K3086" s="441"/>
      <c r="L3086" s="441"/>
      <c r="M3086" s="442"/>
    </row>
    <row r="3087" spans="1:13" ht="13.5" customHeight="1">
      <c r="A3087" s="335"/>
      <c r="B3087" s="335"/>
      <c r="C3087" s="335"/>
      <c r="D3087" s="336">
        <v>1</v>
      </c>
      <c r="E3087" s="336"/>
      <c r="F3087" s="339"/>
      <c r="G3087" s="339"/>
      <c r="H3087" s="339" t="s">
        <v>1169</v>
      </c>
      <c r="I3087" s="440"/>
      <c r="J3087" s="441"/>
      <c r="K3087" s="441"/>
      <c r="L3087" s="441"/>
      <c r="M3087" s="442"/>
    </row>
    <row r="3088" spans="1:13" ht="13.5" customHeight="1">
      <c r="A3088" s="335"/>
      <c r="B3088" s="335"/>
      <c r="C3088" s="335"/>
      <c r="D3088" s="336"/>
      <c r="E3088" s="336">
        <v>3</v>
      </c>
      <c r="F3088" s="339"/>
      <c r="G3088" s="339"/>
      <c r="H3088" s="339"/>
      <c r="I3088" s="443" t="s">
        <v>1451</v>
      </c>
      <c r="J3088" s="347">
        <v>5600</v>
      </c>
      <c r="K3088" s="347">
        <v>5600</v>
      </c>
      <c r="L3088" s="347">
        <v>5685</v>
      </c>
      <c r="M3088" s="155">
        <f>L3088/K3088*100</f>
        <v>101.51785714285715</v>
      </c>
    </row>
    <row r="3089" spans="1:13" ht="13.5" customHeight="1">
      <c r="A3089" s="335"/>
      <c r="B3089" s="335"/>
      <c r="C3089" s="335"/>
      <c r="D3089" s="336"/>
      <c r="E3089" s="336"/>
      <c r="F3089" s="339"/>
      <c r="G3089" s="339"/>
      <c r="H3089" s="339"/>
      <c r="I3089" s="440"/>
      <c r="J3089" s="441"/>
      <c r="K3089" s="441"/>
      <c r="L3089" s="441"/>
      <c r="M3089" s="293"/>
    </row>
    <row r="3090" spans="1:13" ht="13.5" customHeight="1">
      <c r="A3090" s="335"/>
      <c r="B3090" s="335"/>
      <c r="C3090" s="335"/>
      <c r="D3090" s="336"/>
      <c r="E3090" s="336"/>
      <c r="F3090" s="350"/>
      <c r="G3090" s="350"/>
      <c r="H3090" s="350"/>
      <c r="I3090" s="438" t="s">
        <v>79</v>
      </c>
      <c r="J3090" s="439">
        <f>SUM(J3088:J3089)</f>
        <v>5600</v>
      </c>
      <c r="K3090" s="439">
        <f>SUM(K3088:K3089)</f>
        <v>5600</v>
      </c>
      <c r="L3090" s="439">
        <f>SUM(L3088:L3089)</f>
        <v>5685</v>
      </c>
      <c r="M3090" s="394">
        <f>L3090/K3090*100</f>
        <v>101.51785714285715</v>
      </c>
    </row>
    <row r="3091" spans="1:13" ht="16.5" customHeight="1">
      <c r="A3091" s="335"/>
      <c r="B3091" s="335"/>
      <c r="C3091" s="335"/>
      <c r="D3091" s="336"/>
      <c r="E3091" s="336"/>
      <c r="F3091" s="339"/>
      <c r="G3091" s="339"/>
      <c r="H3091" s="339"/>
      <c r="I3091" s="440"/>
      <c r="J3091" s="441"/>
      <c r="K3091" s="441"/>
      <c r="L3091" s="441"/>
      <c r="M3091" s="442"/>
    </row>
    <row r="3092" spans="1:13" ht="16.5" customHeight="1">
      <c r="A3092" s="335"/>
      <c r="B3092" s="335">
        <v>3</v>
      </c>
      <c r="C3092" s="335"/>
      <c r="D3092" s="336"/>
      <c r="E3092" s="336"/>
      <c r="F3092" s="339"/>
      <c r="G3092" s="338" t="s">
        <v>1170</v>
      </c>
      <c r="H3092" s="339"/>
      <c r="I3092" s="440"/>
      <c r="J3092" s="441"/>
      <c r="K3092" s="441"/>
      <c r="L3092" s="441"/>
      <c r="M3092" s="442"/>
    </row>
    <row r="3093" spans="1:13" ht="16.5" customHeight="1">
      <c r="A3093" s="335"/>
      <c r="B3093" s="335"/>
      <c r="C3093" s="335"/>
      <c r="D3093" s="336">
        <v>1</v>
      </c>
      <c r="E3093" s="336"/>
      <c r="F3093" s="339"/>
      <c r="G3093" s="339"/>
      <c r="H3093" s="339" t="s">
        <v>755</v>
      </c>
      <c r="I3093" s="440"/>
      <c r="J3093" s="441"/>
      <c r="K3093" s="441"/>
      <c r="L3093" s="441"/>
      <c r="M3093" s="442"/>
    </row>
    <row r="3094" spans="1:13" ht="16.5" customHeight="1">
      <c r="A3094" s="335"/>
      <c r="B3094" s="335"/>
      <c r="C3094" s="335"/>
      <c r="D3094" s="336"/>
      <c r="E3094" s="336">
        <v>3</v>
      </c>
      <c r="F3094" s="339"/>
      <c r="G3094" s="339"/>
      <c r="H3094" s="339"/>
      <c r="I3094" s="443" t="s">
        <v>1451</v>
      </c>
      <c r="J3094" s="347">
        <v>35964</v>
      </c>
      <c r="K3094" s="347">
        <v>35964</v>
      </c>
      <c r="L3094" s="347">
        <v>35964</v>
      </c>
      <c r="M3094" s="155">
        <f>L3094/K3094*100</f>
        <v>100</v>
      </c>
    </row>
    <row r="3095" spans="1:13" ht="16.5" customHeight="1">
      <c r="A3095" s="335"/>
      <c r="B3095" s="335"/>
      <c r="C3095" s="335"/>
      <c r="D3095" s="336"/>
      <c r="E3095" s="336"/>
      <c r="F3095" s="339"/>
      <c r="G3095" s="339"/>
      <c r="H3095" s="339"/>
      <c r="I3095" s="440"/>
      <c r="J3095" s="441"/>
      <c r="K3095" s="441"/>
      <c r="L3095" s="441"/>
      <c r="M3095" s="293"/>
    </row>
    <row r="3096" spans="1:13" ht="15.75" customHeight="1">
      <c r="A3096" s="335"/>
      <c r="B3096" s="335"/>
      <c r="C3096" s="335"/>
      <c r="D3096" s="336"/>
      <c r="E3096" s="336"/>
      <c r="F3096" s="350"/>
      <c r="G3096" s="350"/>
      <c r="H3096" s="350"/>
      <c r="I3096" s="438" t="s">
        <v>79</v>
      </c>
      <c r="J3096" s="439">
        <f>SUM(J3094:J3095)</f>
        <v>35964</v>
      </c>
      <c r="K3096" s="439">
        <f>SUM(K3094:K3095)</f>
        <v>35964</v>
      </c>
      <c r="L3096" s="439">
        <f>SUM(L3094:L3095)</f>
        <v>35964</v>
      </c>
      <c r="M3096" s="394">
        <f>L3096/K3096*100</f>
        <v>100</v>
      </c>
    </row>
    <row r="3097" spans="1:13" ht="16.5" customHeight="1">
      <c r="A3097" s="335"/>
      <c r="B3097" s="335"/>
      <c r="C3097" s="335"/>
      <c r="D3097" s="336"/>
      <c r="E3097" s="336"/>
      <c r="F3097" s="339"/>
      <c r="G3097" s="339"/>
      <c r="H3097" s="339"/>
      <c r="I3097" s="440"/>
      <c r="J3097" s="441"/>
      <c r="K3097" s="441"/>
      <c r="L3097" s="441"/>
      <c r="M3097" s="442"/>
    </row>
    <row r="3098" spans="1:13" ht="16.5" customHeight="1">
      <c r="A3098" s="335"/>
      <c r="B3098" s="335">
        <v>4</v>
      </c>
      <c r="C3098" s="335"/>
      <c r="D3098" s="336"/>
      <c r="E3098" s="336"/>
      <c r="F3098" s="339"/>
      <c r="G3098" s="338" t="s">
        <v>1171</v>
      </c>
      <c r="H3098" s="339"/>
      <c r="I3098" s="440"/>
      <c r="J3098" s="441"/>
      <c r="K3098" s="441"/>
      <c r="L3098" s="441"/>
      <c r="M3098" s="442"/>
    </row>
    <row r="3099" spans="1:13" ht="16.5" customHeight="1">
      <c r="A3099" s="335"/>
      <c r="B3099" s="335"/>
      <c r="C3099" s="335"/>
      <c r="D3099" s="336">
        <v>1</v>
      </c>
      <c r="E3099" s="336"/>
      <c r="F3099" s="339"/>
      <c r="G3099" s="339"/>
      <c r="H3099" s="339" t="s">
        <v>1169</v>
      </c>
      <c r="I3099" s="440"/>
      <c r="J3099" s="441"/>
      <c r="K3099" s="441"/>
      <c r="L3099" s="441"/>
      <c r="M3099" s="442"/>
    </row>
    <row r="3100" spans="1:13" ht="16.5" customHeight="1">
      <c r="A3100" s="335"/>
      <c r="B3100" s="335"/>
      <c r="C3100" s="335"/>
      <c r="D3100" s="336"/>
      <c r="E3100" s="336">
        <v>3</v>
      </c>
      <c r="F3100" s="339"/>
      <c r="G3100" s="339"/>
      <c r="H3100" s="339"/>
      <c r="I3100" s="443" t="s">
        <v>1451</v>
      </c>
      <c r="J3100" s="347">
        <v>27916</v>
      </c>
      <c r="K3100" s="347">
        <v>27916</v>
      </c>
      <c r="L3100" s="347">
        <v>24205</v>
      </c>
      <c r="M3100" s="155">
        <f>L3100/K3100*100</f>
        <v>86.70654821607681</v>
      </c>
    </row>
    <row r="3101" spans="1:13" ht="16.5" customHeight="1">
      <c r="A3101" s="335"/>
      <c r="B3101" s="335"/>
      <c r="C3101" s="335"/>
      <c r="D3101" s="336"/>
      <c r="E3101" s="336"/>
      <c r="F3101" s="339"/>
      <c r="G3101" s="339"/>
      <c r="H3101" s="339"/>
      <c r="I3101" s="443"/>
      <c r="J3101" s="441"/>
      <c r="K3101" s="441"/>
      <c r="L3101" s="441"/>
      <c r="M3101" s="293"/>
    </row>
    <row r="3102" spans="1:13" ht="16.5" customHeight="1">
      <c r="A3102" s="335"/>
      <c r="B3102" s="335"/>
      <c r="C3102" s="335"/>
      <c r="D3102" s="336"/>
      <c r="E3102" s="336"/>
      <c r="F3102" s="350"/>
      <c r="G3102" s="350"/>
      <c r="H3102" s="350"/>
      <c r="I3102" s="438" t="s">
        <v>79</v>
      </c>
      <c r="J3102" s="439">
        <f>SUM(J3100:J3101)</f>
        <v>27916</v>
      </c>
      <c r="K3102" s="439">
        <f>SUM(K3100:K3101)</f>
        <v>27916</v>
      </c>
      <c r="L3102" s="439">
        <f>SUM(L3100:L3101)</f>
        <v>24205</v>
      </c>
      <c r="M3102" s="394">
        <f>L3102/K3102*100</f>
        <v>86.70654821607681</v>
      </c>
    </row>
    <row r="3103" spans="1:13" ht="16.5" customHeight="1">
      <c r="A3103" s="335"/>
      <c r="B3103" s="335"/>
      <c r="C3103" s="335"/>
      <c r="D3103" s="336"/>
      <c r="E3103" s="336"/>
      <c r="F3103" s="339"/>
      <c r="G3103" s="339"/>
      <c r="H3103" s="339"/>
      <c r="I3103" s="440"/>
      <c r="J3103" s="441"/>
      <c r="K3103" s="441"/>
      <c r="L3103" s="441"/>
      <c r="M3103" s="442"/>
    </row>
    <row r="3104" spans="1:13" ht="16.5" customHeight="1">
      <c r="A3104" s="335"/>
      <c r="B3104" s="335">
        <v>5</v>
      </c>
      <c r="C3104" s="335"/>
      <c r="D3104" s="336"/>
      <c r="E3104" s="336"/>
      <c r="F3104" s="339"/>
      <c r="G3104" s="338" t="s">
        <v>1172</v>
      </c>
      <c r="H3104" s="339"/>
      <c r="I3104" s="440"/>
      <c r="J3104" s="441"/>
      <c r="K3104" s="441"/>
      <c r="L3104" s="441"/>
      <c r="M3104" s="442"/>
    </row>
    <row r="3105" spans="1:13" ht="16.5" customHeight="1">
      <c r="A3105" s="335"/>
      <c r="B3105" s="335"/>
      <c r="C3105" s="335"/>
      <c r="D3105" s="336">
        <v>1</v>
      </c>
      <c r="E3105" s="336"/>
      <c r="F3105" s="339"/>
      <c r="G3105" s="339"/>
      <c r="H3105" s="339" t="s">
        <v>1169</v>
      </c>
      <c r="I3105" s="440"/>
      <c r="J3105" s="441"/>
      <c r="K3105" s="441"/>
      <c r="L3105" s="441"/>
      <c r="M3105" s="442"/>
    </row>
    <row r="3106" spans="1:13" ht="16.5" customHeight="1">
      <c r="A3106" s="335"/>
      <c r="B3106" s="335"/>
      <c r="C3106" s="335"/>
      <c r="D3106" s="336"/>
      <c r="E3106" s="336">
        <v>3</v>
      </c>
      <c r="F3106" s="339"/>
      <c r="G3106" s="339"/>
      <c r="H3106" s="339"/>
      <c r="I3106" s="443" t="s">
        <v>1451</v>
      </c>
      <c r="J3106" s="347">
        <v>23644</v>
      </c>
      <c r="K3106" s="347">
        <v>23644</v>
      </c>
      <c r="L3106" s="347">
        <v>20105</v>
      </c>
      <c r="M3106" s="155">
        <f>L3106/K3106*100</f>
        <v>85.03214346134325</v>
      </c>
    </row>
    <row r="3107" spans="1:13" ht="16.5" customHeight="1">
      <c r="A3107" s="335"/>
      <c r="B3107" s="335"/>
      <c r="C3107" s="335"/>
      <c r="D3107" s="336"/>
      <c r="E3107" s="336"/>
      <c r="F3107" s="339"/>
      <c r="G3107" s="339"/>
      <c r="H3107" s="339"/>
      <c r="I3107" s="443"/>
      <c r="J3107" s="441"/>
      <c r="K3107" s="441"/>
      <c r="L3107" s="441"/>
      <c r="M3107" s="293"/>
    </row>
    <row r="3108" spans="1:13" ht="16.5" customHeight="1">
      <c r="A3108" s="335"/>
      <c r="B3108" s="335"/>
      <c r="C3108" s="335"/>
      <c r="D3108" s="336"/>
      <c r="E3108" s="336"/>
      <c r="F3108" s="350"/>
      <c r="G3108" s="350"/>
      <c r="H3108" s="350"/>
      <c r="I3108" s="438" t="s">
        <v>79</v>
      </c>
      <c r="J3108" s="439">
        <f>SUM(J3106:J3107)</f>
        <v>23644</v>
      </c>
      <c r="K3108" s="439">
        <f>SUM(K3106:K3107)</f>
        <v>23644</v>
      </c>
      <c r="L3108" s="439">
        <f>SUM(L3106:L3107)</f>
        <v>20105</v>
      </c>
      <c r="M3108" s="394">
        <f>L3108/K3108*100</f>
        <v>85.03214346134325</v>
      </c>
    </row>
    <row r="3109" spans="1:13" ht="15.75" customHeight="1">
      <c r="A3109" s="335"/>
      <c r="B3109" s="335"/>
      <c r="C3109" s="335"/>
      <c r="D3109" s="336"/>
      <c r="E3109" s="336"/>
      <c r="F3109" s="339"/>
      <c r="G3109" s="339"/>
      <c r="H3109" s="339"/>
      <c r="I3109" s="440"/>
      <c r="J3109" s="441"/>
      <c r="K3109" s="441"/>
      <c r="L3109" s="441"/>
      <c r="M3109" s="442"/>
    </row>
    <row r="3110" spans="1:13" ht="15.75" customHeight="1">
      <c r="A3110" s="335"/>
      <c r="B3110" s="335">
        <v>6</v>
      </c>
      <c r="C3110" s="335"/>
      <c r="D3110" s="336"/>
      <c r="E3110" s="336"/>
      <c r="F3110" s="339"/>
      <c r="G3110" s="338" t="s">
        <v>1173</v>
      </c>
      <c r="H3110" s="339"/>
      <c r="I3110" s="440"/>
      <c r="J3110" s="441"/>
      <c r="K3110" s="441"/>
      <c r="L3110" s="441"/>
      <c r="M3110" s="442"/>
    </row>
    <row r="3111" spans="1:13" ht="15.75" customHeight="1">
      <c r="A3111" s="335"/>
      <c r="B3111" s="335"/>
      <c r="C3111" s="335"/>
      <c r="D3111" s="336">
        <v>1</v>
      </c>
      <c r="E3111" s="336"/>
      <c r="F3111" s="339"/>
      <c r="G3111" s="339"/>
      <c r="H3111" s="339" t="s">
        <v>1169</v>
      </c>
      <c r="I3111" s="440"/>
      <c r="J3111" s="441"/>
      <c r="K3111" s="441"/>
      <c r="L3111" s="441"/>
      <c r="M3111" s="442"/>
    </row>
    <row r="3112" spans="1:13" ht="15.75" customHeight="1">
      <c r="A3112" s="335"/>
      <c r="B3112" s="335"/>
      <c r="C3112" s="335"/>
      <c r="D3112" s="336"/>
      <c r="E3112" s="336">
        <v>3</v>
      </c>
      <c r="F3112" s="339"/>
      <c r="G3112" s="339"/>
      <c r="H3112" s="339"/>
      <c r="I3112" s="443" t="s">
        <v>1451</v>
      </c>
      <c r="J3112" s="347">
        <v>7744</v>
      </c>
      <c r="K3112" s="347">
        <v>7744</v>
      </c>
      <c r="L3112" s="347"/>
      <c r="M3112" s="155"/>
    </row>
    <row r="3113" spans="1:13" ht="9" customHeight="1">
      <c r="A3113" s="335"/>
      <c r="B3113" s="335"/>
      <c r="C3113" s="335"/>
      <c r="D3113" s="336"/>
      <c r="E3113" s="336"/>
      <c r="F3113" s="339"/>
      <c r="G3113" s="339"/>
      <c r="H3113" s="339"/>
      <c r="I3113" s="443"/>
      <c r="J3113" s="441"/>
      <c r="K3113" s="441"/>
      <c r="L3113" s="441"/>
      <c r="M3113" s="293"/>
    </row>
    <row r="3114" spans="1:13" ht="15.75" customHeight="1">
      <c r="A3114" s="335"/>
      <c r="B3114" s="335"/>
      <c r="C3114" s="335"/>
      <c r="D3114" s="336"/>
      <c r="E3114" s="336"/>
      <c r="F3114" s="350"/>
      <c r="G3114" s="350"/>
      <c r="H3114" s="350"/>
      <c r="I3114" s="438" t="s">
        <v>79</v>
      </c>
      <c r="J3114" s="439">
        <f>SUM(J3112:J3113)</f>
        <v>7744</v>
      </c>
      <c r="K3114" s="439">
        <f>SUM(K3112:K3113)</f>
        <v>7744</v>
      </c>
      <c r="L3114" s="439"/>
      <c r="M3114" s="394"/>
    </row>
    <row r="3115" spans="1:13" ht="5.25" customHeight="1">
      <c r="A3115" s="335"/>
      <c r="B3115" s="335"/>
      <c r="C3115" s="335"/>
      <c r="D3115" s="336"/>
      <c r="E3115" s="336"/>
      <c r="F3115" s="339"/>
      <c r="G3115" s="339"/>
      <c r="H3115" s="339"/>
      <c r="I3115" s="440"/>
      <c r="J3115" s="441"/>
      <c r="K3115" s="441"/>
      <c r="L3115" s="441"/>
      <c r="M3115" s="442"/>
    </row>
    <row r="3116" spans="1:13" ht="15">
      <c r="A3116" s="335"/>
      <c r="B3116" s="335"/>
      <c r="C3116" s="335"/>
      <c r="D3116" s="336"/>
      <c r="E3116" s="336"/>
      <c r="F3116" s="353"/>
      <c r="G3116" s="353"/>
      <c r="H3116" s="354"/>
      <c r="I3116" s="353" t="s">
        <v>76</v>
      </c>
      <c r="J3116" s="346">
        <f>SUM(J3080:J3114)/2</f>
        <v>101642</v>
      </c>
      <c r="K3116" s="346">
        <f>SUM(K3080:K3114)/2</f>
        <v>101642</v>
      </c>
      <c r="L3116" s="346">
        <f>SUM(L3080:L3114)/2</f>
        <v>86557</v>
      </c>
      <c r="M3116" s="165">
        <f>L3116/K3116*100</f>
        <v>85.15869424056984</v>
      </c>
    </row>
    <row r="3117" spans="1:13" ht="15">
      <c r="A3117" s="335"/>
      <c r="B3117" s="335"/>
      <c r="C3117" s="335"/>
      <c r="D3117" s="336"/>
      <c r="E3117" s="336"/>
      <c r="F3117" s="339"/>
      <c r="G3117" s="339"/>
      <c r="H3117" s="339"/>
      <c r="I3117" s="440"/>
      <c r="J3117" s="441"/>
      <c r="K3117" s="441"/>
      <c r="L3117" s="444"/>
      <c r="M3117" s="442"/>
    </row>
    <row r="3118" spans="1:13" ht="14.25" customHeight="1">
      <c r="A3118" s="335">
        <v>3</v>
      </c>
      <c r="B3118" s="335"/>
      <c r="C3118" s="335">
        <v>2</v>
      </c>
      <c r="D3118" s="336"/>
      <c r="E3118" s="336"/>
      <c r="F3118" s="693" t="s">
        <v>1174</v>
      </c>
      <c r="G3118" s="689"/>
      <c r="H3118" s="689"/>
      <c r="I3118" s="689"/>
      <c r="J3118" s="445"/>
      <c r="K3118" s="445"/>
      <c r="L3118" s="386"/>
      <c r="M3118" s="387"/>
    </row>
    <row r="3119" spans="1:13" ht="26.25" customHeight="1">
      <c r="A3119" s="335"/>
      <c r="B3119" s="335">
        <v>1</v>
      </c>
      <c r="C3119" s="335"/>
      <c r="D3119" s="336"/>
      <c r="E3119" s="336"/>
      <c r="F3119" s="337"/>
      <c r="G3119" s="689" t="s">
        <v>1175</v>
      </c>
      <c r="H3119" s="689"/>
      <c r="I3119" s="689"/>
      <c r="J3119" s="445"/>
      <c r="K3119" s="445"/>
      <c r="L3119" s="386"/>
      <c r="M3119" s="387"/>
    </row>
    <row r="3120" spans="1:13" ht="16.5" customHeight="1">
      <c r="A3120" s="335"/>
      <c r="B3120" s="335"/>
      <c r="C3120" s="335"/>
      <c r="D3120" s="336">
        <v>1</v>
      </c>
      <c r="E3120" s="336"/>
      <c r="F3120" s="337"/>
      <c r="G3120" s="338"/>
      <c r="H3120" s="339" t="s">
        <v>755</v>
      </c>
      <c r="I3120" s="339"/>
      <c r="J3120" s="445"/>
      <c r="K3120" s="445"/>
      <c r="L3120" s="386"/>
      <c r="M3120" s="387"/>
    </row>
    <row r="3121" spans="1:13" ht="16.5" customHeight="1">
      <c r="A3121" s="335"/>
      <c r="B3121" s="335"/>
      <c r="C3121" s="335"/>
      <c r="D3121" s="336"/>
      <c r="E3121" s="336">
        <v>3</v>
      </c>
      <c r="F3121" s="337"/>
      <c r="G3121" s="338"/>
      <c r="H3121" s="339"/>
      <c r="I3121" s="339" t="s">
        <v>1451</v>
      </c>
      <c r="J3121" s="340">
        <v>2405</v>
      </c>
      <c r="K3121" s="340">
        <v>2405</v>
      </c>
      <c r="L3121" s="340">
        <v>2410</v>
      </c>
      <c r="M3121" s="155">
        <f>L3121/K3121*100</f>
        <v>100.2079002079002</v>
      </c>
    </row>
    <row r="3122" spans="1:13" ht="15">
      <c r="A3122" s="335"/>
      <c r="B3122" s="335"/>
      <c r="C3122" s="335"/>
      <c r="D3122" s="336"/>
      <c r="E3122" s="336"/>
      <c r="F3122" s="339"/>
      <c r="G3122" s="339"/>
      <c r="H3122" s="339"/>
      <c r="I3122" s="338"/>
      <c r="J3122" s="386"/>
      <c r="K3122" s="386"/>
      <c r="L3122" s="386"/>
      <c r="M3122" s="293"/>
    </row>
    <row r="3123" spans="1:13" ht="16.5" customHeight="1">
      <c r="A3123" s="335"/>
      <c r="B3123" s="335"/>
      <c r="C3123" s="335"/>
      <c r="D3123" s="336"/>
      <c r="E3123" s="336"/>
      <c r="F3123" s="350"/>
      <c r="G3123" s="350"/>
      <c r="H3123" s="350"/>
      <c r="I3123" s="438" t="s">
        <v>79</v>
      </c>
      <c r="J3123" s="439">
        <f>SUM(J3121:J3122)</f>
        <v>2405</v>
      </c>
      <c r="K3123" s="439">
        <f>SUM(K3121:K3122)</f>
        <v>2405</v>
      </c>
      <c r="L3123" s="439">
        <f>SUM(L3121:L3122)</f>
        <v>2410</v>
      </c>
      <c r="M3123" s="394">
        <f>L3123/K3123*100</f>
        <v>100.2079002079002</v>
      </c>
    </row>
    <row r="3124" spans="1:13" ht="3.75" customHeight="1">
      <c r="A3124" s="335"/>
      <c r="B3124" s="335"/>
      <c r="C3124" s="335"/>
      <c r="D3124" s="336"/>
      <c r="E3124" s="336"/>
      <c r="F3124" s="339"/>
      <c r="G3124" s="339"/>
      <c r="H3124" s="339"/>
      <c r="I3124" s="440"/>
      <c r="J3124" s="441"/>
      <c r="K3124" s="441"/>
      <c r="L3124" s="441"/>
      <c r="M3124" s="442"/>
    </row>
    <row r="3125" spans="1:13" ht="16.5" customHeight="1">
      <c r="A3125" s="335"/>
      <c r="B3125" s="335"/>
      <c r="C3125" s="335"/>
      <c r="D3125" s="336"/>
      <c r="E3125" s="336"/>
      <c r="F3125" s="353"/>
      <c r="G3125" s="353"/>
      <c r="H3125" s="354"/>
      <c r="I3125" s="353" t="s">
        <v>76</v>
      </c>
      <c r="J3125" s="346">
        <f>SUM(J3123)</f>
        <v>2405</v>
      </c>
      <c r="K3125" s="346">
        <f>SUM(K3123)</f>
        <v>2405</v>
      </c>
      <c r="L3125" s="346">
        <f>SUM(L3123)</f>
        <v>2410</v>
      </c>
      <c r="M3125" s="165">
        <f>L3125/K3125*100</f>
        <v>100.2079002079002</v>
      </c>
    </row>
    <row r="3126" spans="1:13" ht="16.5" customHeight="1">
      <c r="A3126" s="335"/>
      <c r="B3126" s="335"/>
      <c r="C3126" s="335"/>
      <c r="D3126" s="336"/>
      <c r="E3126" s="336"/>
      <c r="F3126" s="339"/>
      <c r="G3126" s="339"/>
      <c r="H3126" s="339"/>
      <c r="I3126" s="338"/>
      <c r="J3126" s="445"/>
      <c r="K3126" s="445"/>
      <c r="L3126" s="386"/>
      <c r="M3126" s="387"/>
    </row>
    <row r="3127" spans="1:13" ht="16.5" customHeight="1">
      <c r="A3127" s="335">
        <v>4</v>
      </c>
      <c r="B3127" s="335"/>
      <c r="C3127" s="335">
        <v>2</v>
      </c>
      <c r="D3127" s="336"/>
      <c r="E3127" s="336"/>
      <c r="F3127" s="337" t="s">
        <v>1176</v>
      </c>
      <c r="G3127" s="338"/>
      <c r="H3127" s="339"/>
      <c r="I3127" s="339"/>
      <c r="J3127" s="340"/>
      <c r="K3127" s="340"/>
      <c r="L3127" s="340"/>
      <c r="M3127" s="341"/>
    </row>
    <row r="3128" spans="1:13" ht="27" customHeight="1">
      <c r="A3128" s="335"/>
      <c r="B3128" s="335">
        <v>1</v>
      </c>
      <c r="C3128" s="335"/>
      <c r="D3128" s="336"/>
      <c r="E3128" s="336"/>
      <c r="F3128" s="337"/>
      <c r="G3128" s="689" t="s">
        <v>1177</v>
      </c>
      <c r="H3128" s="689"/>
      <c r="I3128" s="690"/>
      <c r="J3128" s="340"/>
      <c r="K3128" s="340"/>
      <c r="L3128" s="340"/>
      <c r="M3128" s="341"/>
    </row>
    <row r="3129" spans="1:13" ht="15">
      <c r="A3129" s="335"/>
      <c r="B3129" s="335"/>
      <c r="C3129" s="335"/>
      <c r="D3129" s="336">
        <v>2</v>
      </c>
      <c r="E3129" s="336"/>
      <c r="F3129" s="337"/>
      <c r="G3129" s="338"/>
      <c r="H3129" s="339" t="s">
        <v>757</v>
      </c>
      <c r="I3129" s="339"/>
      <c r="J3129" s="340"/>
      <c r="K3129" s="340"/>
      <c r="L3129" s="340"/>
      <c r="M3129" s="341"/>
    </row>
    <row r="3130" spans="1:13" ht="15.75" customHeight="1">
      <c r="A3130" s="335"/>
      <c r="B3130" s="335"/>
      <c r="C3130" s="335"/>
      <c r="D3130" s="336"/>
      <c r="E3130" s="336">
        <v>3</v>
      </c>
      <c r="F3130" s="337"/>
      <c r="G3130" s="338"/>
      <c r="H3130" s="339"/>
      <c r="I3130" s="339" t="s">
        <v>759</v>
      </c>
      <c r="J3130" s="347">
        <v>802</v>
      </c>
      <c r="K3130" s="347">
        <v>802</v>
      </c>
      <c r="L3130" s="347">
        <v>802</v>
      </c>
      <c r="M3130" s="155">
        <f>L3130/K3130*100</f>
        <v>100</v>
      </c>
    </row>
    <row r="3131" spans="1:13" ht="7.5" customHeight="1">
      <c r="A3131" s="335"/>
      <c r="B3131" s="335"/>
      <c r="C3131" s="335"/>
      <c r="D3131" s="336"/>
      <c r="E3131" s="336"/>
      <c r="F3131" s="338"/>
      <c r="G3131" s="338"/>
      <c r="H3131" s="339"/>
      <c r="I3131" s="339"/>
      <c r="J3131" s="340"/>
      <c r="K3131" s="340"/>
      <c r="L3131" s="340"/>
      <c r="M3131" s="293"/>
    </row>
    <row r="3132" spans="1:13" ht="15.75" customHeight="1">
      <c r="A3132" s="335"/>
      <c r="B3132" s="335"/>
      <c r="C3132" s="335"/>
      <c r="D3132" s="336"/>
      <c r="E3132" s="336"/>
      <c r="F3132" s="350"/>
      <c r="G3132" s="350"/>
      <c r="H3132" s="350"/>
      <c r="I3132" s="438" t="s">
        <v>79</v>
      </c>
      <c r="J3132" s="439">
        <f>SUM(J3130:J3131)</f>
        <v>802</v>
      </c>
      <c r="K3132" s="439">
        <f>SUM(K3130:K3131)</f>
        <v>802</v>
      </c>
      <c r="L3132" s="439">
        <f>SUM(L3130:L3131)</f>
        <v>802</v>
      </c>
      <c r="M3132" s="394">
        <f>L3132/K3132*100</f>
        <v>100</v>
      </c>
    </row>
    <row r="3133" spans="1:13" ht="15.75" customHeight="1">
      <c r="A3133" s="335"/>
      <c r="B3133" s="335"/>
      <c r="C3133" s="335"/>
      <c r="D3133" s="336"/>
      <c r="E3133" s="336"/>
      <c r="F3133" s="339"/>
      <c r="G3133" s="339"/>
      <c r="H3133" s="339"/>
      <c r="I3133" s="440"/>
      <c r="J3133" s="441"/>
      <c r="K3133" s="441"/>
      <c r="L3133" s="441"/>
      <c r="M3133" s="442"/>
    </row>
    <row r="3134" spans="1:13" ht="18.75" customHeight="1">
      <c r="A3134" s="335"/>
      <c r="B3134" s="335">
        <v>2</v>
      </c>
      <c r="C3134" s="335"/>
      <c r="D3134" s="336"/>
      <c r="E3134" s="336"/>
      <c r="F3134" s="339"/>
      <c r="G3134" s="689" t="s">
        <v>1178</v>
      </c>
      <c r="H3134" s="689"/>
      <c r="I3134" s="690"/>
      <c r="J3134" s="441"/>
      <c r="K3134" s="441"/>
      <c r="L3134" s="441"/>
      <c r="M3134" s="442"/>
    </row>
    <row r="3135" spans="1:13" ht="15.75" customHeight="1">
      <c r="A3135" s="335"/>
      <c r="B3135" s="335"/>
      <c r="C3135" s="335"/>
      <c r="D3135" s="336">
        <v>2</v>
      </c>
      <c r="E3135" s="336"/>
      <c r="F3135" s="339"/>
      <c r="G3135" s="339"/>
      <c r="H3135" s="339" t="s">
        <v>757</v>
      </c>
      <c r="I3135" s="440"/>
      <c r="J3135" s="441"/>
      <c r="K3135" s="441"/>
      <c r="L3135" s="441"/>
      <c r="M3135" s="442"/>
    </row>
    <row r="3136" spans="1:13" ht="15.75" customHeight="1">
      <c r="A3136" s="335"/>
      <c r="B3136" s="335"/>
      <c r="C3136" s="335"/>
      <c r="D3136" s="336"/>
      <c r="E3136" s="336">
        <v>3</v>
      </c>
      <c r="F3136" s="339"/>
      <c r="G3136" s="339"/>
      <c r="H3136" s="339"/>
      <c r="I3136" s="339" t="s">
        <v>759</v>
      </c>
      <c r="J3136" s="347">
        <v>12628</v>
      </c>
      <c r="K3136" s="347">
        <v>12628</v>
      </c>
      <c r="L3136" s="347">
        <v>12628</v>
      </c>
      <c r="M3136" s="155">
        <f>L3136/K3136*100</f>
        <v>100</v>
      </c>
    </row>
    <row r="3137" spans="1:13" ht="15">
      <c r="A3137" s="335"/>
      <c r="B3137" s="335"/>
      <c r="C3137" s="335"/>
      <c r="D3137" s="336"/>
      <c r="E3137" s="336"/>
      <c r="F3137" s="339"/>
      <c r="G3137" s="339"/>
      <c r="H3137" s="339"/>
      <c r="I3137" s="440"/>
      <c r="J3137" s="441"/>
      <c r="K3137" s="441"/>
      <c r="L3137" s="441"/>
      <c r="M3137" s="293"/>
    </row>
    <row r="3138" spans="1:13" ht="15.75" customHeight="1">
      <c r="A3138" s="335"/>
      <c r="B3138" s="335"/>
      <c r="C3138" s="335"/>
      <c r="D3138" s="336"/>
      <c r="E3138" s="336"/>
      <c r="F3138" s="350"/>
      <c r="G3138" s="350"/>
      <c r="H3138" s="350"/>
      <c r="I3138" s="438" t="s">
        <v>79</v>
      </c>
      <c r="J3138" s="439">
        <f>SUM(J3136:J3137)</f>
        <v>12628</v>
      </c>
      <c r="K3138" s="439">
        <f>SUM(K3136:K3137)</f>
        <v>12628</v>
      </c>
      <c r="L3138" s="439">
        <f>SUM(L3136:L3137)</f>
        <v>12628</v>
      </c>
      <c r="M3138" s="394">
        <f>L3138/K3138*100</f>
        <v>100</v>
      </c>
    </row>
    <row r="3139" spans="1:13" ht="15">
      <c r="A3139" s="335"/>
      <c r="B3139" s="335"/>
      <c r="C3139" s="335"/>
      <c r="D3139" s="336"/>
      <c r="E3139" s="336"/>
      <c r="F3139" s="339"/>
      <c r="G3139" s="339"/>
      <c r="H3139" s="339"/>
      <c r="I3139" s="338"/>
      <c r="J3139" s="446"/>
      <c r="K3139" s="441"/>
      <c r="L3139" s="441"/>
      <c r="M3139" s="442"/>
    </row>
    <row r="3140" spans="1:13" ht="15.75" customHeight="1">
      <c r="A3140" s="335"/>
      <c r="B3140" s="335"/>
      <c r="C3140" s="335"/>
      <c r="D3140" s="336"/>
      <c r="E3140" s="336"/>
      <c r="F3140" s="353"/>
      <c r="G3140" s="353"/>
      <c r="H3140" s="354"/>
      <c r="I3140" s="353" t="s">
        <v>76</v>
      </c>
      <c r="J3140" s="346">
        <f>SUM(J3128:J3138)/2</f>
        <v>13430</v>
      </c>
      <c r="K3140" s="346">
        <f>SUM(K3128:K3138)/2</f>
        <v>13430</v>
      </c>
      <c r="L3140" s="346">
        <f>SUM(L3128:L3138)/2</f>
        <v>13430</v>
      </c>
      <c r="M3140" s="165">
        <f>L3140/K3140*100</f>
        <v>100</v>
      </c>
    </row>
    <row r="3141" spans="1:13" ht="15.75" customHeight="1">
      <c r="A3141" s="335"/>
      <c r="B3141" s="335"/>
      <c r="C3141" s="335"/>
      <c r="D3141" s="336"/>
      <c r="E3141" s="336"/>
      <c r="F3141" s="339"/>
      <c r="G3141" s="339"/>
      <c r="H3141" s="339"/>
      <c r="I3141" s="338"/>
      <c r="J3141" s="445"/>
      <c r="K3141" s="441"/>
      <c r="L3141" s="441"/>
      <c r="M3141" s="442"/>
    </row>
    <row r="3142" spans="1:13" ht="12.75" customHeight="1">
      <c r="A3142" s="335">
        <v>5</v>
      </c>
      <c r="B3142" s="335"/>
      <c r="C3142" s="335">
        <v>2</v>
      </c>
      <c r="D3142" s="336"/>
      <c r="E3142" s="336"/>
      <c r="F3142" s="337" t="s">
        <v>1179</v>
      </c>
      <c r="G3142" s="338"/>
      <c r="H3142" s="339"/>
      <c r="I3142" s="339"/>
      <c r="J3142" s="340"/>
      <c r="K3142" s="340"/>
      <c r="L3142" s="340"/>
      <c r="M3142" s="341"/>
    </row>
    <row r="3143" spans="1:13" ht="12.75" customHeight="1">
      <c r="A3143" s="335"/>
      <c r="B3143" s="335">
        <v>1</v>
      </c>
      <c r="C3143" s="335"/>
      <c r="D3143" s="336"/>
      <c r="E3143" s="336"/>
      <c r="F3143" s="337"/>
      <c r="G3143" s="689" t="s">
        <v>1180</v>
      </c>
      <c r="H3143" s="689"/>
      <c r="I3143" s="690"/>
      <c r="J3143" s="340"/>
      <c r="K3143" s="340"/>
      <c r="L3143" s="340"/>
      <c r="M3143" s="341"/>
    </row>
    <row r="3144" spans="1:13" ht="12.75" customHeight="1">
      <c r="A3144" s="335"/>
      <c r="B3144" s="335"/>
      <c r="C3144" s="335"/>
      <c r="D3144" s="336">
        <v>2</v>
      </c>
      <c r="E3144" s="336"/>
      <c r="F3144" s="337"/>
      <c r="G3144" s="338"/>
      <c r="H3144" s="339" t="s">
        <v>757</v>
      </c>
      <c r="I3144" s="339"/>
      <c r="J3144" s="340"/>
      <c r="K3144" s="340"/>
      <c r="L3144" s="340"/>
      <c r="M3144" s="341"/>
    </row>
    <row r="3145" spans="1:13" ht="12.75" customHeight="1">
      <c r="A3145" s="335"/>
      <c r="B3145" s="335"/>
      <c r="C3145" s="335"/>
      <c r="D3145" s="336"/>
      <c r="E3145" s="336">
        <v>3</v>
      </c>
      <c r="F3145" s="337"/>
      <c r="G3145" s="338"/>
      <c r="H3145" s="339"/>
      <c r="I3145" s="339" t="s">
        <v>759</v>
      </c>
      <c r="J3145" s="347">
        <v>10000</v>
      </c>
      <c r="K3145" s="347">
        <v>17870</v>
      </c>
      <c r="L3145" s="347">
        <v>14150</v>
      </c>
      <c r="M3145" s="155">
        <f>L3145/K3145*100</f>
        <v>79.1829882484611</v>
      </c>
    </row>
    <row r="3146" spans="1:13" ht="7.5" customHeight="1">
      <c r="A3146" s="335"/>
      <c r="B3146" s="335"/>
      <c r="C3146" s="335"/>
      <c r="D3146" s="336"/>
      <c r="E3146" s="336"/>
      <c r="F3146" s="338"/>
      <c r="G3146" s="338"/>
      <c r="H3146" s="339"/>
      <c r="I3146" s="339"/>
      <c r="J3146" s="340"/>
      <c r="K3146" s="340"/>
      <c r="L3146" s="340"/>
      <c r="M3146" s="293"/>
    </row>
    <row r="3147" spans="1:13" ht="15" customHeight="1">
      <c r="A3147" s="335"/>
      <c r="B3147" s="335"/>
      <c r="C3147" s="335"/>
      <c r="D3147" s="336"/>
      <c r="E3147" s="336"/>
      <c r="F3147" s="350"/>
      <c r="G3147" s="350"/>
      <c r="H3147" s="350"/>
      <c r="I3147" s="438" t="s">
        <v>79</v>
      </c>
      <c r="J3147" s="439">
        <f>SUM(J3145:J3146)</f>
        <v>10000</v>
      </c>
      <c r="K3147" s="439">
        <f>SUM(K3145:K3146)</f>
        <v>17870</v>
      </c>
      <c r="L3147" s="439">
        <f>SUM(L3145:L3146)</f>
        <v>14150</v>
      </c>
      <c r="M3147" s="394">
        <f>L3147/K3147*100</f>
        <v>79.1829882484611</v>
      </c>
    </row>
    <row r="3148" spans="1:13" ht="13.5" customHeight="1">
      <c r="A3148" s="335"/>
      <c r="B3148" s="335"/>
      <c r="C3148" s="335"/>
      <c r="D3148" s="336"/>
      <c r="E3148" s="336"/>
      <c r="F3148" s="338"/>
      <c r="G3148" s="338"/>
      <c r="H3148" s="339"/>
      <c r="I3148" s="338"/>
      <c r="J3148" s="344"/>
      <c r="K3148" s="344"/>
      <c r="L3148" s="344"/>
      <c r="M3148" s="345"/>
    </row>
    <row r="3149" spans="1:13" ht="13.5" customHeight="1">
      <c r="A3149" s="335"/>
      <c r="B3149" s="335">
        <v>2</v>
      </c>
      <c r="C3149" s="335"/>
      <c r="D3149" s="336"/>
      <c r="E3149" s="336"/>
      <c r="F3149" s="337"/>
      <c r="G3149" s="338" t="s">
        <v>1181</v>
      </c>
      <c r="H3149" s="339"/>
      <c r="I3149" s="339"/>
      <c r="J3149" s="340"/>
      <c r="K3149" s="340"/>
      <c r="L3149" s="340"/>
      <c r="M3149" s="341"/>
    </row>
    <row r="3150" spans="1:13" ht="13.5" customHeight="1">
      <c r="A3150" s="335"/>
      <c r="B3150" s="335"/>
      <c r="C3150" s="335"/>
      <c r="D3150" s="336">
        <v>2</v>
      </c>
      <c r="E3150" s="336"/>
      <c r="F3150" s="337"/>
      <c r="G3150" s="338"/>
      <c r="H3150" s="339" t="s">
        <v>757</v>
      </c>
      <c r="I3150" s="339"/>
      <c r="J3150" s="340"/>
      <c r="K3150" s="340"/>
      <c r="L3150" s="340"/>
      <c r="M3150" s="341"/>
    </row>
    <row r="3151" spans="1:13" ht="13.5" customHeight="1">
      <c r="A3151" s="335"/>
      <c r="B3151" s="335"/>
      <c r="C3151" s="335"/>
      <c r="D3151" s="336"/>
      <c r="E3151" s="336">
        <v>3</v>
      </c>
      <c r="F3151" s="337"/>
      <c r="G3151" s="338"/>
      <c r="H3151" s="339"/>
      <c r="I3151" s="339" t="s">
        <v>759</v>
      </c>
      <c r="J3151" s="347">
        <v>5200</v>
      </c>
      <c r="K3151" s="347">
        <v>8186</v>
      </c>
      <c r="L3151" s="347">
        <v>5970</v>
      </c>
      <c r="M3151" s="155">
        <f>L3151/K3151*100</f>
        <v>72.92939164427071</v>
      </c>
    </row>
    <row r="3152" spans="1:13" ht="15">
      <c r="A3152" s="335"/>
      <c r="B3152" s="335"/>
      <c r="C3152" s="335"/>
      <c r="D3152" s="336"/>
      <c r="E3152" s="336"/>
      <c r="F3152" s="338"/>
      <c r="G3152" s="338"/>
      <c r="H3152" s="339"/>
      <c r="I3152" s="339"/>
      <c r="J3152" s="340"/>
      <c r="K3152" s="340"/>
      <c r="L3152" s="340"/>
      <c r="M3152" s="293"/>
    </row>
    <row r="3153" spans="1:13" ht="13.5" customHeight="1">
      <c r="A3153" s="335"/>
      <c r="B3153" s="335"/>
      <c r="C3153" s="335"/>
      <c r="D3153" s="336"/>
      <c r="E3153" s="336"/>
      <c r="F3153" s="350"/>
      <c r="G3153" s="350"/>
      <c r="H3153" s="350"/>
      <c r="I3153" s="438" t="s">
        <v>79</v>
      </c>
      <c r="J3153" s="439">
        <f>SUM(J3151:J3152)</f>
        <v>5200</v>
      </c>
      <c r="K3153" s="439">
        <f>SUM(K3151:K3152)</f>
        <v>8186</v>
      </c>
      <c r="L3153" s="439">
        <f>SUM(L3151:L3152)</f>
        <v>5970</v>
      </c>
      <c r="M3153" s="394">
        <f>L3153/K3153*100</f>
        <v>72.92939164427071</v>
      </c>
    </row>
    <row r="3154" spans="1:13" ht="5.25" customHeight="1">
      <c r="A3154" s="335"/>
      <c r="B3154" s="335"/>
      <c r="C3154" s="335"/>
      <c r="D3154" s="336"/>
      <c r="E3154" s="336"/>
      <c r="F3154" s="339"/>
      <c r="G3154" s="339"/>
      <c r="H3154" s="339"/>
      <c r="I3154" s="338"/>
      <c r="J3154" s="447"/>
      <c r="K3154" s="441"/>
      <c r="L3154" s="441"/>
      <c r="M3154" s="442"/>
    </row>
    <row r="3155" spans="1:13" ht="15.75" customHeight="1">
      <c r="A3155" s="335"/>
      <c r="B3155" s="335"/>
      <c r="C3155" s="335"/>
      <c r="D3155" s="336"/>
      <c r="E3155" s="336"/>
      <c r="F3155" s="353"/>
      <c r="G3155" s="353"/>
      <c r="H3155" s="354"/>
      <c r="I3155" s="353" t="s">
        <v>76</v>
      </c>
      <c r="J3155" s="346">
        <f>SUM(J3143:J3153)/2</f>
        <v>15200</v>
      </c>
      <c r="K3155" s="346">
        <f>SUM(K3143:K3153)/2</f>
        <v>26056</v>
      </c>
      <c r="L3155" s="346">
        <f>SUM(L3143:L3153)/2</f>
        <v>20120</v>
      </c>
      <c r="M3155" s="165">
        <f>L3155/K3155*100</f>
        <v>77.21829904820386</v>
      </c>
    </row>
    <row r="3156" spans="1:13" ht="15.75" thickBot="1">
      <c r="A3156" s="335"/>
      <c r="B3156" s="335"/>
      <c r="C3156" s="335"/>
      <c r="D3156" s="336"/>
      <c r="E3156" s="336"/>
      <c r="F3156" s="337"/>
      <c r="G3156" s="338"/>
      <c r="H3156" s="339"/>
      <c r="I3156" s="339"/>
      <c r="J3156" s="340"/>
      <c r="K3156" s="340"/>
      <c r="L3156" s="340"/>
      <c r="M3156" s="341"/>
    </row>
    <row r="3157" spans="1:13" ht="15.75" thickBot="1">
      <c r="A3157" s="428"/>
      <c r="B3157" s="414"/>
      <c r="C3157" s="414"/>
      <c r="D3157" s="429"/>
      <c r="E3157" s="429"/>
      <c r="F3157" s="430"/>
      <c r="G3157" s="420"/>
      <c r="H3157" s="430"/>
      <c r="I3157" s="423" t="s">
        <v>242</v>
      </c>
      <c r="J3157" s="424">
        <f>SUM(J3155,J3140,J3125,J3116,J3077)</f>
        <v>360477</v>
      </c>
      <c r="K3157" s="424">
        <f>SUM(K3155,K3140,K3125,K3116,K3077)</f>
        <v>371333</v>
      </c>
      <c r="L3157" s="424">
        <f>SUM(L3155,L3140,L3125,L3116,L3077)</f>
        <v>350317</v>
      </c>
      <c r="M3157" s="425">
        <f>L3157/K3157*100</f>
        <v>94.34038989263006</v>
      </c>
    </row>
    <row r="3158" spans="1:13" ht="15.75" customHeight="1">
      <c r="A3158" s="325"/>
      <c r="B3158" s="325"/>
      <c r="C3158" s="325"/>
      <c r="D3158" s="326"/>
      <c r="E3158" s="326"/>
      <c r="F3158" s="334"/>
      <c r="G3158" s="333"/>
      <c r="H3158" s="334"/>
      <c r="I3158" s="426"/>
      <c r="J3158" s="376"/>
      <c r="K3158" s="376"/>
      <c r="L3158" s="376"/>
      <c r="M3158" s="377"/>
    </row>
    <row r="3159" spans="1:13" ht="18.75">
      <c r="A3159" s="325"/>
      <c r="B3159" s="325"/>
      <c r="C3159" s="325"/>
      <c r="D3159" s="326"/>
      <c r="E3159" s="326"/>
      <c r="F3159" s="327" t="s">
        <v>1182</v>
      </c>
      <c r="G3159" s="328"/>
      <c r="H3159" s="329"/>
      <c r="I3159" s="329"/>
      <c r="J3159" s="330"/>
      <c r="K3159" s="330"/>
      <c r="L3159" s="330"/>
      <c r="M3159" s="331"/>
    </row>
    <row r="3160" spans="1:13" ht="7.5" customHeight="1">
      <c r="A3160" s="325"/>
      <c r="B3160" s="325"/>
      <c r="C3160" s="325"/>
      <c r="D3160" s="326"/>
      <c r="E3160" s="326"/>
      <c r="F3160" s="333"/>
      <c r="G3160" s="333"/>
      <c r="H3160" s="334"/>
      <c r="I3160" s="334"/>
      <c r="J3160" s="330"/>
      <c r="K3160" s="330"/>
      <c r="L3160" s="330"/>
      <c r="M3160" s="331"/>
    </row>
    <row r="3161" spans="1:13" ht="14.25" customHeight="1">
      <c r="A3161" s="361">
        <v>1</v>
      </c>
      <c r="B3161" s="361"/>
      <c r="C3161" s="361">
        <v>1</v>
      </c>
      <c r="D3161" s="362"/>
      <c r="E3161" s="362"/>
      <c r="F3161" s="342" t="s">
        <v>1183</v>
      </c>
      <c r="G3161" s="449"/>
      <c r="H3161" s="388"/>
      <c r="I3161" s="339"/>
      <c r="J3161" s="340">
        <v>50000</v>
      </c>
      <c r="K3161" s="340">
        <v>37389</v>
      </c>
      <c r="L3161" s="340"/>
      <c r="M3161" s="155"/>
    </row>
    <row r="3162" spans="1:13" ht="14.25" customHeight="1">
      <c r="A3162" s="361">
        <v>2</v>
      </c>
      <c r="B3162" s="361"/>
      <c r="C3162" s="361">
        <v>2</v>
      </c>
      <c r="D3162" s="362"/>
      <c r="E3162" s="362"/>
      <c r="F3162" s="342" t="s">
        <v>1184</v>
      </c>
      <c r="G3162" s="342"/>
      <c r="H3162" s="388"/>
      <c r="I3162" s="339"/>
      <c r="J3162" s="340">
        <v>2000</v>
      </c>
      <c r="K3162" s="340">
        <v>549</v>
      </c>
      <c r="L3162" s="340"/>
      <c r="M3162" s="155"/>
    </row>
    <row r="3163" spans="1:13" ht="14.25" customHeight="1">
      <c r="A3163" s="361">
        <v>3</v>
      </c>
      <c r="B3163" s="361"/>
      <c r="C3163" s="361">
        <v>1</v>
      </c>
      <c r="D3163" s="362"/>
      <c r="E3163" s="362"/>
      <c r="F3163" s="338" t="s">
        <v>1185</v>
      </c>
      <c r="G3163" s="342"/>
      <c r="H3163" s="388"/>
      <c r="I3163" s="339"/>
      <c r="J3163" s="340">
        <v>65000</v>
      </c>
      <c r="K3163" s="340">
        <v>490</v>
      </c>
      <c r="L3163" s="340"/>
      <c r="M3163" s="155"/>
    </row>
    <row r="3164" spans="1:13" ht="14.25" customHeight="1">
      <c r="A3164" s="361">
        <v>4</v>
      </c>
      <c r="B3164" s="361"/>
      <c r="C3164" s="361">
        <v>2</v>
      </c>
      <c r="D3164" s="362"/>
      <c r="E3164" s="362"/>
      <c r="F3164" s="338" t="s">
        <v>1186</v>
      </c>
      <c r="G3164" s="342"/>
      <c r="H3164" s="388"/>
      <c r="I3164" s="339"/>
      <c r="J3164" s="340">
        <v>50000</v>
      </c>
      <c r="K3164" s="340">
        <v>50000</v>
      </c>
      <c r="L3164" s="340"/>
      <c r="M3164" s="155"/>
    </row>
    <row r="3165" spans="1:13" ht="14.25" customHeight="1">
      <c r="A3165" s="361">
        <v>5</v>
      </c>
      <c r="B3165" s="361"/>
      <c r="C3165" s="361">
        <v>1</v>
      </c>
      <c r="D3165" s="362"/>
      <c r="E3165" s="362"/>
      <c r="F3165" s="342" t="s">
        <v>1187</v>
      </c>
      <c r="G3165" s="342"/>
      <c r="H3165" s="388"/>
      <c r="I3165" s="339"/>
      <c r="J3165" s="389">
        <v>20000</v>
      </c>
      <c r="K3165" s="389">
        <v>11525</v>
      </c>
      <c r="L3165" s="389"/>
      <c r="M3165" s="155"/>
    </row>
    <row r="3166" spans="1:13" ht="14.25" customHeight="1">
      <c r="A3166" s="361">
        <v>6</v>
      </c>
      <c r="B3166" s="361"/>
      <c r="C3166" s="361">
        <v>1</v>
      </c>
      <c r="D3166" s="362"/>
      <c r="E3166" s="362"/>
      <c r="F3166" s="342" t="s">
        <v>1188</v>
      </c>
      <c r="G3166" s="342"/>
      <c r="H3166" s="388"/>
      <c r="I3166" s="339"/>
      <c r="J3166" s="340">
        <v>3000</v>
      </c>
      <c r="K3166" s="340">
        <v>3000</v>
      </c>
      <c r="L3166" s="340"/>
      <c r="M3166" s="155"/>
    </row>
    <row r="3167" spans="1:13" ht="14.25" customHeight="1">
      <c r="A3167" s="361">
        <v>7</v>
      </c>
      <c r="B3167" s="361"/>
      <c r="C3167" s="361">
        <v>1</v>
      </c>
      <c r="D3167" s="362"/>
      <c r="E3167" s="362"/>
      <c r="F3167" s="342" t="s">
        <v>280</v>
      </c>
      <c r="G3167" s="342"/>
      <c r="H3167" s="388"/>
      <c r="I3167" s="339"/>
      <c r="J3167" s="340">
        <v>15472</v>
      </c>
      <c r="K3167" s="340"/>
      <c r="L3167" s="340"/>
      <c r="M3167" s="155"/>
    </row>
    <row r="3168" spans="1:13" ht="14.25" customHeight="1">
      <c r="A3168" s="361">
        <v>8</v>
      </c>
      <c r="B3168" s="361"/>
      <c r="C3168" s="361">
        <v>1</v>
      </c>
      <c r="D3168" s="362"/>
      <c r="E3168" s="362"/>
      <c r="F3168" s="342" t="s">
        <v>1189</v>
      </c>
      <c r="G3168" s="342"/>
      <c r="H3168" s="388"/>
      <c r="I3168" s="339"/>
      <c r="J3168" s="340">
        <v>14728</v>
      </c>
      <c r="K3168" s="340"/>
      <c r="L3168" s="340"/>
      <c r="M3168" s="155"/>
    </row>
    <row r="3169" spans="1:13" ht="14.25" customHeight="1">
      <c r="A3169" s="361">
        <v>9</v>
      </c>
      <c r="B3169" s="361"/>
      <c r="C3169" s="361">
        <v>1</v>
      </c>
      <c r="D3169" s="362"/>
      <c r="E3169" s="362"/>
      <c r="F3169" s="342" t="s">
        <v>1190</v>
      </c>
      <c r="G3169" s="342"/>
      <c r="H3169" s="388"/>
      <c r="I3169" s="339"/>
      <c r="J3169" s="340">
        <v>22365</v>
      </c>
      <c r="K3169" s="340"/>
      <c r="L3169" s="340"/>
      <c r="M3169" s="155"/>
    </row>
    <row r="3170" spans="1:13" ht="14.25" customHeight="1">
      <c r="A3170" s="361">
        <v>10</v>
      </c>
      <c r="B3170" s="361"/>
      <c r="C3170" s="361">
        <v>1</v>
      </c>
      <c r="D3170" s="362"/>
      <c r="E3170" s="362"/>
      <c r="F3170" s="342" t="s">
        <v>1191</v>
      </c>
      <c r="G3170" s="342"/>
      <c r="H3170" s="388"/>
      <c r="I3170" s="339"/>
      <c r="J3170" s="340">
        <v>9005</v>
      </c>
      <c r="K3170" s="340"/>
      <c r="L3170" s="340"/>
      <c r="M3170" s="155"/>
    </row>
    <row r="3171" spans="1:13" ht="28.5" customHeight="1">
      <c r="A3171" s="361">
        <v>11</v>
      </c>
      <c r="B3171" s="361"/>
      <c r="C3171" s="361">
        <v>1</v>
      </c>
      <c r="D3171" s="362"/>
      <c r="E3171" s="362"/>
      <c r="F3171" s="696" t="s">
        <v>1192</v>
      </c>
      <c r="G3171" s="697"/>
      <c r="H3171" s="697"/>
      <c r="I3171" s="698"/>
      <c r="J3171" s="340">
        <v>832</v>
      </c>
      <c r="K3171" s="340"/>
      <c r="L3171" s="340"/>
      <c r="M3171" s="155"/>
    </row>
    <row r="3172" spans="1:13" ht="14.25" customHeight="1">
      <c r="A3172" s="361">
        <v>12</v>
      </c>
      <c r="B3172" s="361"/>
      <c r="C3172" s="361">
        <v>1</v>
      </c>
      <c r="D3172" s="362"/>
      <c r="E3172" s="362"/>
      <c r="F3172" s="342" t="s">
        <v>1193</v>
      </c>
      <c r="G3172" s="342"/>
      <c r="H3172" s="388"/>
      <c r="I3172" s="339"/>
      <c r="J3172" s="340">
        <v>3000</v>
      </c>
      <c r="K3172" s="340">
        <v>3000</v>
      </c>
      <c r="L3172" s="340"/>
      <c r="M3172" s="155"/>
    </row>
    <row r="3173" spans="1:13" ht="14.25" customHeight="1">
      <c r="A3173" s="361">
        <v>13</v>
      </c>
      <c r="B3173" s="361"/>
      <c r="C3173" s="361">
        <v>1</v>
      </c>
      <c r="D3173" s="362"/>
      <c r="E3173" s="362"/>
      <c r="F3173" s="342" t="s">
        <v>1194</v>
      </c>
      <c r="G3173" s="342"/>
      <c r="H3173" s="388"/>
      <c r="I3173" s="339"/>
      <c r="J3173" s="340">
        <v>8073</v>
      </c>
      <c r="K3173" s="340">
        <v>428</v>
      </c>
      <c r="L3173" s="340"/>
      <c r="M3173" s="155"/>
    </row>
    <row r="3174" spans="1:13" ht="27.75" customHeight="1">
      <c r="A3174" s="361">
        <v>14</v>
      </c>
      <c r="B3174" s="361"/>
      <c r="C3174" s="361">
        <v>1</v>
      </c>
      <c r="D3174" s="362"/>
      <c r="E3174" s="362"/>
      <c r="F3174" s="693" t="s">
        <v>1195</v>
      </c>
      <c r="G3174" s="689"/>
      <c r="H3174" s="689"/>
      <c r="I3174" s="690"/>
      <c r="J3174" s="340">
        <v>16525</v>
      </c>
      <c r="K3174" s="340">
        <v>198</v>
      </c>
      <c r="L3174" s="340"/>
      <c r="M3174" s="155"/>
    </row>
    <row r="3175" spans="1:13" ht="14.25" customHeight="1">
      <c r="A3175" s="361">
        <v>15</v>
      </c>
      <c r="B3175" s="361"/>
      <c r="C3175" s="361">
        <v>1</v>
      </c>
      <c r="D3175" s="362"/>
      <c r="E3175" s="362"/>
      <c r="F3175" s="342" t="s">
        <v>1196</v>
      </c>
      <c r="G3175" s="342"/>
      <c r="H3175" s="388"/>
      <c r="I3175" s="339"/>
      <c r="J3175" s="340">
        <v>13000</v>
      </c>
      <c r="K3175" s="340">
        <v>4726</v>
      </c>
      <c r="L3175" s="340"/>
      <c r="M3175" s="155"/>
    </row>
    <row r="3176" spans="1:13" ht="14.25" customHeight="1">
      <c r="A3176" s="361">
        <v>16</v>
      </c>
      <c r="B3176" s="361"/>
      <c r="C3176" s="361">
        <v>1</v>
      </c>
      <c r="D3176" s="362"/>
      <c r="E3176" s="362"/>
      <c r="F3176" s="693" t="s">
        <v>1197</v>
      </c>
      <c r="G3176" s="689"/>
      <c r="H3176" s="689"/>
      <c r="I3176" s="690"/>
      <c r="J3176" s="340">
        <v>1700</v>
      </c>
      <c r="K3176" s="340">
        <v>122</v>
      </c>
      <c r="L3176" s="340"/>
      <c r="M3176" s="155"/>
    </row>
    <row r="3177" spans="1:13" ht="27.75" customHeight="1">
      <c r="A3177" s="361">
        <v>17</v>
      </c>
      <c r="B3177" s="361"/>
      <c r="C3177" s="361">
        <v>2</v>
      </c>
      <c r="D3177" s="362"/>
      <c r="E3177" s="362"/>
      <c r="F3177" s="693" t="s">
        <v>1198</v>
      </c>
      <c r="G3177" s="689"/>
      <c r="H3177" s="689"/>
      <c r="I3177" s="690"/>
      <c r="J3177" s="340">
        <v>7000</v>
      </c>
      <c r="K3177" s="340"/>
      <c r="L3177" s="340"/>
      <c r="M3177" s="155"/>
    </row>
    <row r="3178" spans="1:13" ht="25.5" customHeight="1">
      <c r="A3178" s="361">
        <v>18</v>
      </c>
      <c r="B3178" s="361"/>
      <c r="C3178" s="361">
        <v>2</v>
      </c>
      <c r="D3178" s="362"/>
      <c r="E3178" s="362"/>
      <c r="F3178" s="693" t="s">
        <v>1199</v>
      </c>
      <c r="G3178" s="689"/>
      <c r="H3178" s="689"/>
      <c r="I3178" s="690"/>
      <c r="J3178" s="340">
        <v>5000</v>
      </c>
      <c r="K3178" s="340"/>
      <c r="L3178" s="340"/>
      <c r="M3178" s="155"/>
    </row>
    <row r="3179" spans="1:13" ht="14.25" customHeight="1">
      <c r="A3179" s="361">
        <v>19</v>
      </c>
      <c r="B3179" s="361"/>
      <c r="C3179" s="361">
        <v>2</v>
      </c>
      <c r="D3179" s="362"/>
      <c r="E3179" s="362"/>
      <c r="F3179" s="342" t="s">
        <v>1200</v>
      </c>
      <c r="G3179" s="342"/>
      <c r="H3179" s="388"/>
      <c r="I3179" s="339"/>
      <c r="J3179" s="340">
        <v>20000</v>
      </c>
      <c r="K3179" s="340">
        <v>26980</v>
      </c>
      <c r="L3179" s="340"/>
      <c r="M3179" s="155"/>
    </row>
    <row r="3180" spans="1:13" ht="14.25" customHeight="1">
      <c r="A3180" s="361">
        <v>20</v>
      </c>
      <c r="B3180" s="361"/>
      <c r="C3180" s="361">
        <v>2</v>
      </c>
      <c r="D3180" s="362"/>
      <c r="E3180" s="362"/>
      <c r="F3180" s="342" t="s">
        <v>1201</v>
      </c>
      <c r="G3180" s="342"/>
      <c r="H3180" s="388"/>
      <c r="I3180" s="339"/>
      <c r="J3180" s="340">
        <v>5000</v>
      </c>
      <c r="K3180" s="340"/>
      <c r="L3180" s="340"/>
      <c r="M3180" s="155"/>
    </row>
    <row r="3181" spans="1:13" ht="14.25" customHeight="1">
      <c r="A3181" s="361">
        <v>21</v>
      </c>
      <c r="B3181" s="361"/>
      <c r="C3181" s="361">
        <v>2</v>
      </c>
      <c r="D3181" s="362"/>
      <c r="E3181" s="362"/>
      <c r="F3181" s="342" t="s">
        <v>1202</v>
      </c>
      <c r="G3181" s="342"/>
      <c r="H3181" s="388"/>
      <c r="I3181" s="339"/>
      <c r="J3181" s="340">
        <v>50000</v>
      </c>
      <c r="K3181" s="340"/>
      <c r="L3181" s="340"/>
      <c r="M3181" s="155"/>
    </row>
    <row r="3182" spans="1:13" ht="14.25" customHeight="1">
      <c r="A3182" s="361">
        <v>22</v>
      </c>
      <c r="B3182" s="361"/>
      <c r="C3182" s="361">
        <v>1</v>
      </c>
      <c r="D3182" s="362"/>
      <c r="E3182" s="362"/>
      <c r="F3182" s="342" t="s">
        <v>1203</v>
      </c>
      <c r="G3182" s="342"/>
      <c r="H3182" s="388"/>
      <c r="I3182" s="339"/>
      <c r="J3182" s="340">
        <v>8872</v>
      </c>
      <c r="K3182" s="340">
        <v>22061</v>
      </c>
      <c r="L3182" s="340"/>
      <c r="M3182" s="155"/>
    </row>
    <row r="3183" spans="1:13" ht="14.25" customHeight="1">
      <c r="A3183" s="361">
        <v>23</v>
      </c>
      <c r="B3183" s="361"/>
      <c r="C3183" s="361">
        <v>2</v>
      </c>
      <c r="D3183" s="362"/>
      <c r="E3183" s="362"/>
      <c r="F3183" s="342" t="s">
        <v>1204</v>
      </c>
      <c r="G3183" s="342"/>
      <c r="H3183" s="388"/>
      <c r="I3183" s="339"/>
      <c r="J3183" s="340">
        <v>105000</v>
      </c>
      <c r="K3183" s="340"/>
      <c r="L3183" s="340"/>
      <c r="M3183" s="155"/>
    </row>
    <row r="3184" spans="1:13" ht="14.25" customHeight="1">
      <c r="A3184" s="361">
        <v>24</v>
      </c>
      <c r="B3184" s="361"/>
      <c r="C3184" s="361">
        <v>1</v>
      </c>
      <c r="D3184" s="362"/>
      <c r="E3184" s="362"/>
      <c r="F3184" s="342" t="s">
        <v>1205</v>
      </c>
      <c r="G3184" s="342"/>
      <c r="H3184" s="388"/>
      <c r="I3184" s="339"/>
      <c r="J3184" s="340">
        <v>1053</v>
      </c>
      <c r="K3184" s="340">
        <v>6058</v>
      </c>
      <c r="L3184" s="340"/>
      <c r="M3184" s="155"/>
    </row>
    <row r="3185" spans="1:13" ht="14.25" customHeight="1">
      <c r="A3185" s="361">
        <v>25</v>
      </c>
      <c r="B3185" s="361"/>
      <c r="C3185" s="361">
        <v>2</v>
      </c>
      <c r="D3185" s="362"/>
      <c r="E3185" s="362"/>
      <c r="F3185" s="342" t="s">
        <v>1206</v>
      </c>
      <c r="G3185" s="342"/>
      <c r="H3185" s="388"/>
      <c r="I3185" s="339"/>
      <c r="J3185" s="340"/>
      <c r="K3185" s="340">
        <v>1000</v>
      </c>
      <c r="L3185" s="340"/>
      <c r="M3185" s="155"/>
    </row>
    <row r="3186" spans="1:13" ht="14.25" customHeight="1">
      <c r="A3186" s="361">
        <v>26</v>
      </c>
      <c r="B3186" s="361"/>
      <c r="C3186" s="361">
        <v>1</v>
      </c>
      <c r="D3186" s="362"/>
      <c r="E3186" s="362"/>
      <c r="F3186" s="342" t="s">
        <v>1207</v>
      </c>
      <c r="G3186" s="342"/>
      <c r="H3186" s="388"/>
      <c r="I3186" s="339"/>
      <c r="J3186" s="340"/>
      <c r="K3186" s="340">
        <v>25277</v>
      </c>
      <c r="L3186" s="340"/>
      <c r="M3186" s="155"/>
    </row>
    <row r="3187" spans="1:13" ht="14.25" customHeight="1">
      <c r="A3187" s="361">
        <v>27</v>
      </c>
      <c r="B3187" s="361"/>
      <c r="C3187" s="361">
        <v>1</v>
      </c>
      <c r="D3187" s="362"/>
      <c r="E3187" s="362"/>
      <c r="F3187" s="342" t="s">
        <v>1208</v>
      </c>
      <c r="G3187" s="342"/>
      <c r="H3187" s="388"/>
      <c r="I3187" s="339"/>
      <c r="J3187" s="340"/>
      <c r="K3187" s="340"/>
      <c r="L3187" s="340"/>
      <c r="M3187" s="155"/>
    </row>
    <row r="3188" spans="1:13" ht="14.25" customHeight="1">
      <c r="A3188" s="361">
        <v>28</v>
      </c>
      <c r="B3188" s="361"/>
      <c r="C3188" s="361">
        <v>2</v>
      </c>
      <c r="D3188" s="362"/>
      <c r="E3188" s="362"/>
      <c r="F3188" s="342" t="s">
        <v>1209</v>
      </c>
      <c r="G3188" s="342"/>
      <c r="H3188" s="388"/>
      <c r="I3188" s="339"/>
      <c r="J3188" s="340"/>
      <c r="K3188" s="340"/>
      <c r="L3188" s="340"/>
      <c r="M3188" s="155"/>
    </row>
    <row r="3189" spans="1:13" ht="14.25" customHeight="1">
      <c r="A3189" s="361">
        <v>29</v>
      </c>
      <c r="B3189" s="361"/>
      <c r="C3189" s="361">
        <v>1</v>
      </c>
      <c r="D3189" s="362"/>
      <c r="E3189" s="362"/>
      <c r="F3189" s="342" t="s">
        <v>1210</v>
      </c>
      <c r="G3189" s="342"/>
      <c r="H3189" s="388"/>
      <c r="I3189" s="339"/>
      <c r="J3189" s="340"/>
      <c r="K3189" s="340">
        <v>21579</v>
      </c>
      <c r="L3189" s="340"/>
      <c r="M3189" s="155"/>
    </row>
    <row r="3190" spans="1:13" ht="15.75" thickBot="1">
      <c r="A3190" s="361"/>
      <c r="B3190" s="361"/>
      <c r="C3190" s="361"/>
      <c r="D3190" s="362"/>
      <c r="E3190" s="362"/>
      <c r="F3190" s="337"/>
      <c r="G3190" s="338"/>
      <c r="H3190" s="339"/>
      <c r="I3190" s="339"/>
      <c r="J3190" s="340"/>
      <c r="K3190" s="340"/>
      <c r="L3190" s="340"/>
      <c r="M3190" s="341"/>
    </row>
    <row r="3191" spans="1:13" ht="15.75" thickBot="1">
      <c r="A3191" s="428"/>
      <c r="B3191" s="414"/>
      <c r="C3191" s="414"/>
      <c r="D3191" s="429"/>
      <c r="E3191" s="429"/>
      <c r="F3191" s="430"/>
      <c r="G3191" s="420"/>
      <c r="H3191" s="430"/>
      <c r="I3191" s="423" t="s">
        <v>265</v>
      </c>
      <c r="J3191" s="424">
        <f>SUM(J3161:J3190)</f>
        <v>496625</v>
      </c>
      <c r="K3191" s="424">
        <f>SUM(K3161:K3190)</f>
        <v>214382</v>
      </c>
      <c r="L3191" s="424">
        <f>SUM(L3161:L3190)</f>
        <v>0</v>
      </c>
      <c r="M3191" s="425"/>
    </row>
    <row r="3192" spans="1:13" ht="12.75">
      <c r="A3192" s="450"/>
      <c r="B3192" s="450"/>
      <c r="C3192" s="450"/>
      <c r="D3192" s="451"/>
      <c r="E3192" s="452"/>
      <c r="F3192" s="332"/>
      <c r="G3192" s="333"/>
      <c r="H3192" s="334"/>
      <c r="I3192" s="334"/>
      <c r="J3192" s="330"/>
      <c r="K3192" s="330"/>
      <c r="L3192" s="330"/>
      <c r="M3192" s="331"/>
    </row>
    <row r="3193" spans="1:13" ht="18.75">
      <c r="A3193" s="450"/>
      <c r="B3193" s="450"/>
      <c r="C3193" s="450"/>
      <c r="D3193" s="451"/>
      <c r="E3193" s="452"/>
      <c r="F3193" s="427" t="s">
        <v>1211</v>
      </c>
      <c r="G3193" s="328"/>
      <c r="H3193" s="329"/>
      <c r="I3193" s="329"/>
      <c r="J3193" s="330"/>
      <c r="K3193" s="330"/>
      <c r="L3193" s="330"/>
      <c r="M3193" s="331"/>
    </row>
    <row r="3194" spans="1:13" ht="14.25" customHeight="1">
      <c r="A3194" s="361"/>
      <c r="B3194" s="361"/>
      <c r="C3194" s="361"/>
      <c r="D3194" s="362"/>
      <c r="E3194" s="362"/>
      <c r="F3194" s="338"/>
      <c r="G3194" s="338"/>
      <c r="H3194" s="339"/>
      <c r="I3194" s="339"/>
      <c r="J3194" s="340"/>
      <c r="K3194" s="340"/>
      <c r="L3194" s="340"/>
      <c r="M3194" s="341"/>
    </row>
    <row r="3195" spans="1:13" ht="14.25" customHeight="1">
      <c r="A3195" s="361">
        <v>1</v>
      </c>
      <c r="B3195" s="361"/>
      <c r="C3195" s="361">
        <v>2</v>
      </c>
      <c r="D3195" s="362"/>
      <c r="E3195" s="362"/>
      <c r="F3195" s="342" t="s">
        <v>1212</v>
      </c>
      <c r="G3195" s="342"/>
      <c r="H3195" s="388"/>
      <c r="I3195" s="339"/>
      <c r="J3195" s="340">
        <v>300000</v>
      </c>
      <c r="K3195" s="340"/>
      <c r="L3195" s="340"/>
      <c r="M3195" s="293"/>
    </row>
    <row r="3196" spans="1:13" ht="15.75" thickBot="1">
      <c r="A3196" s="361"/>
      <c r="B3196" s="361"/>
      <c r="C3196" s="361"/>
      <c r="D3196" s="362"/>
      <c r="E3196" s="362"/>
      <c r="F3196" s="342"/>
      <c r="G3196" s="342"/>
      <c r="H3196" s="388"/>
      <c r="I3196" s="339"/>
      <c r="J3196" s="340"/>
      <c r="K3196" s="340"/>
      <c r="L3196" s="340"/>
      <c r="M3196" s="341"/>
    </row>
    <row r="3197" spans="1:13" ht="15.75" thickBot="1">
      <c r="A3197" s="428"/>
      <c r="B3197" s="414"/>
      <c r="C3197" s="414"/>
      <c r="D3197" s="429"/>
      <c r="E3197" s="429"/>
      <c r="F3197" s="430"/>
      <c r="G3197" s="420"/>
      <c r="H3197" s="430"/>
      <c r="I3197" s="423" t="s">
        <v>742</v>
      </c>
      <c r="J3197" s="424">
        <f>SUM(J3192:J3196)</f>
        <v>300000</v>
      </c>
      <c r="K3197" s="424"/>
      <c r="L3197" s="424"/>
      <c r="M3197" s="453"/>
    </row>
    <row r="3198" spans="1:13" ht="12.75">
      <c r="A3198" s="450"/>
      <c r="B3198" s="450"/>
      <c r="C3198" s="450"/>
      <c r="D3198" s="451"/>
      <c r="E3198" s="452"/>
      <c r="F3198" s="332"/>
      <c r="G3198" s="333"/>
      <c r="H3198" s="334"/>
      <c r="I3198" s="334"/>
      <c r="J3198" s="330"/>
      <c r="K3198" s="330"/>
      <c r="L3198" s="330"/>
      <c r="M3198" s="331"/>
    </row>
    <row r="3199" spans="1:13" ht="18.75">
      <c r="A3199" s="450"/>
      <c r="B3199" s="450"/>
      <c r="C3199" s="450"/>
      <c r="D3199" s="451"/>
      <c r="E3199" s="452"/>
      <c r="F3199" s="427" t="s">
        <v>1213</v>
      </c>
      <c r="G3199" s="328"/>
      <c r="H3199" s="329"/>
      <c r="I3199" s="329"/>
      <c r="J3199" s="330"/>
      <c r="K3199" s="330"/>
      <c r="L3199" s="330"/>
      <c r="M3199" s="331"/>
    </row>
    <row r="3200" spans="1:13" ht="15">
      <c r="A3200" s="361"/>
      <c r="B3200" s="361"/>
      <c r="C3200" s="361"/>
      <c r="D3200" s="362"/>
      <c r="E3200" s="362"/>
      <c r="F3200" s="338"/>
      <c r="G3200" s="338"/>
      <c r="H3200" s="339"/>
      <c r="I3200" s="339"/>
      <c r="J3200" s="340"/>
      <c r="K3200" s="340"/>
      <c r="L3200" s="340"/>
      <c r="M3200" s="341"/>
    </row>
    <row r="3201" spans="1:17" s="455" customFormat="1" ht="14.25">
      <c r="A3201" s="361">
        <v>1</v>
      </c>
      <c r="B3201" s="361"/>
      <c r="C3201" s="361">
        <v>1</v>
      </c>
      <c r="D3201" s="361"/>
      <c r="E3201" s="361"/>
      <c r="F3201" s="342" t="s">
        <v>1214</v>
      </c>
      <c r="G3201" s="342"/>
      <c r="H3201" s="454"/>
      <c r="I3201" s="338"/>
      <c r="J3201" s="344"/>
      <c r="K3201" s="344">
        <v>86930</v>
      </c>
      <c r="L3201" s="344">
        <v>86930</v>
      </c>
      <c r="M3201" s="182">
        <f>L3201/K3201*100</f>
        <v>100</v>
      </c>
      <c r="Q3201" s="456"/>
    </row>
    <row r="3202" spans="1:13" ht="8.25" customHeight="1" thickBot="1">
      <c r="A3202" s="450"/>
      <c r="B3202" s="450"/>
      <c r="C3202" s="450"/>
      <c r="D3202" s="451"/>
      <c r="E3202" s="452"/>
      <c r="F3202" s="332"/>
      <c r="G3202" s="333"/>
      <c r="H3202" s="334"/>
      <c r="I3202" s="334"/>
      <c r="J3202" s="330"/>
      <c r="K3202" s="330"/>
      <c r="L3202" s="330"/>
      <c r="M3202" s="341"/>
    </row>
    <row r="3203" spans="1:13" ht="15.75" thickBot="1">
      <c r="A3203" s="428"/>
      <c r="B3203" s="414"/>
      <c r="C3203" s="414"/>
      <c r="D3203" s="429"/>
      <c r="E3203" s="429"/>
      <c r="F3203" s="430"/>
      <c r="G3203" s="420"/>
      <c r="H3203" s="430"/>
      <c r="I3203" s="423" t="s">
        <v>747</v>
      </c>
      <c r="J3203" s="424">
        <f>SUM(J3201)</f>
        <v>0</v>
      </c>
      <c r="K3203" s="424">
        <f>SUM(K3201:K3202)</f>
        <v>86930</v>
      </c>
      <c r="L3203" s="424">
        <f>SUM(L3201:L3202)</f>
        <v>86930</v>
      </c>
      <c r="M3203" s="425">
        <f>L3203/K3203*100</f>
        <v>100</v>
      </c>
    </row>
    <row r="3204" spans="1:13" ht="13.5" customHeight="1">
      <c r="A3204" s="450"/>
      <c r="B3204" s="450"/>
      <c r="C3204" s="450"/>
      <c r="D3204" s="451"/>
      <c r="E3204" s="452"/>
      <c r="F3204" s="332"/>
      <c r="G3204" s="333"/>
      <c r="H3204" s="334"/>
      <c r="I3204" s="334"/>
      <c r="J3204" s="330"/>
      <c r="K3204" s="330"/>
      <c r="L3204" s="330"/>
      <c r="M3204" s="331"/>
    </row>
    <row r="3205" spans="1:13" ht="13.5" customHeight="1">
      <c r="A3205" s="361"/>
      <c r="B3205" s="361"/>
      <c r="C3205" s="361"/>
      <c r="D3205" s="362"/>
      <c r="E3205" s="362"/>
      <c r="F3205" s="338" t="s">
        <v>1215</v>
      </c>
      <c r="G3205" s="338"/>
      <c r="H3205" s="339"/>
      <c r="I3205" s="339"/>
      <c r="J3205" s="340"/>
      <c r="K3205" s="457"/>
      <c r="L3205" s="457">
        <v>343123</v>
      </c>
      <c r="M3205" s="293"/>
    </row>
    <row r="3206" spans="1:13" ht="10.5" customHeight="1" thickBot="1">
      <c r="A3206" s="325"/>
      <c r="B3206" s="325"/>
      <c r="C3206" s="325"/>
      <c r="D3206" s="326"/>
      <c r="E3206" s="326"/>
      <c r="F3206" s="334"/>
      <c r="G3206" s="333"/>
      <c r="H3206" s="334"/>
      <c r="I3206" s="426"/>
      <c r="J3206" s="376"/>
      <c r="K3206" s="376"/>
      <c r="L3206" s="376"/>
      <c r="M3206" s="377"/>
    </row>
    <row r="3207" spans="1:17" s="459" customFormat="1" ht="15.75" thickBot="1">
      <c r="A3207" s="428"/>
      <c r="B3207" s="414"/>
      <c r="C3207" s="414"/>
      <c r="D3207" s="429"/>
      <c r="E3207" s="429"/>
      <c r="F3207" s="699" t="s">
        <v>1216</v>
      </c>
      <c r="G3207" s="699"/>
      <c r="H3207" s="699"/>
      <c r="I3207" s="700"/>
      <c r="J3207" s="458">
        <f>SUM(J3205,J3203,J3197,J3191,J3157,J3066,J2602,J2569,J543)</f>
        <v>10266287</v>
      </c>
      <c r="K3207" s="458">
        <f>SUM(K3205,K3203,K3197,K3191,K3157,K3066,K2602,K2569,K543)</f>
        <v>12752658</v>
      </c>
      <c r="L3207" s="458">
        <f>SUM(L3205,L3203,L3197,L3191,L3157,L3066,L2602,L2569,L543)</f>
        <v>12105299</v>
      </c>
      <c r="M3207" s="425">
        <f>L3207/K3207*100</f>
        <v>94.92373276222102</v>
      </c>
      <c r="Q3207" s="268"/>
    </row>
    <row r="3208" ht="12.75">
      <c r="Q3208" s="460"/>
    </row>
    <row r="3209" spans="11:12" ht="12.75">
      <c r="K3209" s="461"/>
      <c r="L3209" s="461"/>
    </row>
    <row r="3210" ht="12.75">
      <c r="L3210" s="461"/>
    </row>
  </sheetData>
  <mergeCells count="60">
    <mergeCell ref="F3176:I3176"/>
    <mergeCell ref="F3177:I3177"/>
    <mergeCell ref="F3178:I3178"/>
    <mergeCell ref="F3207:I3207"/>
    <mergeCell ref="G3134:I3134"/>
    <mergeCell ref="G3143:I3143"/>
    <mergeCell ref="F3171:I3171"/>
    <mergeCell ref="F3174:I3174"/>
    <mergeCell ref="G3010:I3010"/>
    <mergeCell ref="F3118:I3118"/>
    <mergeCell ref="G3119:I3119"/>
    <mergeCell ref="G3128:I3128"/>
    <mergeCell ref="F2931:I2931"/>
    <mergeCell ref="G2992:I2992"/>
    <mergeCell ref="G2998:I2998"/>
    <mergeCell ref="G3004:I3004"/>
    <mergeCell ref="F2549:I2549"/>
    <mergeCell ref="F2567:I2567"/>
    <mergeCell ref="F2686:I2686"/>
    <mergeCell ref="F2925:I2925"/>
    <mergeCell ref="F2529:I2529"/>
    <mergeCell ref="F2535:I2535"/>
    <mergeCell ref="F2537:I2537"/>
    <mergeCell ref="F2543:I2543"/>
    <mergeCell ref="F2499:I2499"/>
    <mergeCell ref="F2505:I2505"/>
    <mergeCell ref="F2511:I2511"/>
    <mergeCell ref="F2523:I2523"/>
    <mergeCell ref="F2282:I2282"/>
    <mergeCell ref="F2288:I2288"/>
    <mergeCell ref="F2294:I2294"/>
    <mergeCell ref="F2384:I2384"/>
    <mergeCell ref="F2089:I2089"/>
    <mergeCell ref="F2264:I2264"/>
    <mergeCell ref="F2270:I2270"/>
    <mergeCell ref="F2276:I2276"/>
    <mergeCell ref="G2019:I2019"/>
    <mergeCell ref="G2025:I2025"/>
    <mergeCell ref="G2031:I2031"/>
    <mergeCell ref="F2059:I2059"/>
    <mergeCell ref="G851:I851"/>
    <mergeCell ref="F933:I933"/>
    <mergeCell ref="F1871:I1871"/>
    <mergeCell ref="G2013:I2013"/>
    <mergeCell ref="F65:I65"/>
    <mergeCell ref="F76:I76"/>
    <mergeCell ref="F78:I78"/>
    <mergeCell ref="F79:I79"/>
    <mergeCell ref="L4:L5"/>
    <mergeCell ref="M4:M5"/>
    <mergeCell ref="F7:I7"/>
    <mergeCell ref="F57:I57"/>
    <mergeCell ref="E4:E5"/>
    <mergeCell ref="F4:I4"/>
    <mergeCell ref="J4:J5"/>
    <mergeCell ref="K4:K5"/>
    <mergeCell ref="A4:A5"/>
    <mergeCell ref="B4:B5"/>
    <mergeCell ref="C4:C5"/>
    <mergeCell ref="D4:D5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2"/>
  <headerFooter alignWithMargins="0">
    <oddHeader>&amp;C&amp;"Times New Roman,Normál"2. sz. melléklet - &amp;P. oldal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showGridLines="0" workbookViewId="0" topLeftCell="A48">
      <selection activeCell="A58" sqref="A58"/>
    </sheetView>
  </sheetViews>
  <sheetFormatPr defaultColWidth="9.140625" defaultRowHeight="12.75"/>
  <cols>
    <col min="1" max="1" width="35.00390625" style="1" customWidth="1"/>
    <col min="2" max="4" width="8.8515625" style="1" customWidth="1"/>
    <col min="5" max="5" width="7.57421875" style="533" customWidth="1"/>
    <col min="6" max="6" width="35.57421875" style="1" customWidth="1"/>
    <col min="7" max="7" width="9.140625" style="1" customWidth="1"/>
    <col min="8" max="8" width="8.8515625" style="1" customWidth="1"/>
    <col min="9" max="9" width="8.7109375" style="1" customWidth="1"/>
    <col min="10" max="10" width="7.28125" style="533" customWidth="1"/>
    <col min="11" max="16384" width="9.140625" style="1" customWidth="1"/>
  </cols>
  <sheetData>
    <row r="1" spans="1:10" ht="12.75">
      <c r="A1" s="3" t="s">
        <v>1447</v>
      </c>
      <c r="B1" s="2"/>
      <c r="C1" s="2"/>
      <c r="D1" s="2"/>
      <c r="E1" s="462"/>
      <c r="F1" s="3"/>
      <c r="G1" s="3"/>
      <c r="H1" s="3"/>
      <c r="I1" s="3"/>
      <c r="J1" s="128" t="s">
        <v>1217</v>
      </c>
    </row>
    <row r="2" spans="1:10" ht="38.25" customHeight="1">
      <c r="A2" s="3"/>
      <c r="B2" s="2"/>
      <c r="C2" s="2"/>
      <c r="D2" s="2"/>
      <c r="E2" s="462"/>
      <c r="F2" s="3"/>
      <c r="G2" s="3"/>
      <c r="H2" s="3"/>
      <c r="I2" s="3"/>
      <c r="J2" s="463"/>
    </row>
    <row r="3" spans="1:10" ht="18" customHeight="1">
      <c r="A3" s="4"/>
      <c r="B3" s="2"/>
      <c r="C3" s="2"/>
      <c r="D3" s="2"/>
      <c r="E3" s="462"/>
      <c r="F3" s="3"/>
      <c r="G3" s="3"/>
      <c r="H3" s="3"/>
      <c r="I3" s="3"/>
      <c r="J3" s="463"/>
    </row>
    <row r="4" spans="1:10" ht="12.75" customHeight="1" thickBot="1">
      <c r="A4" s="4"/>
      <c r="B4" s="2"/>
      <c r="C4" s="2"/>
      <c r="D4" s="2"/>
      <c r="E4" s="462"/>
      <c r="F4" s="4"/>
      <c r="G4" s="4"/>
      <c r="H4" s="4"/>
      <c r="I4" s="4"/>
      <c r="J4" s="128" t="s">
        <v>1448</v>
      </c>
    </row>
    <row r="5" spans="1:10" s="248" customFormat="1" ht="18" customHeight="1" thickBot="1">
      <c r="A5" s="701" t="s">
        <v>66</v>
      </c>
      <c r="B5" s="702"/>
      <c r="C5" s="702"/>
      <c r="D5" s="702"/>
      <c r="E5" s="702"/>
      <c r="F5" s="701" t="s">
        <v>753</v>
      </c>
      <c r="G5" s="703"/>
      <c r="H5" s="703"/>
      <c r="I5" s="703"/>
      <c r="J5" s="704"/>
    </row>
    <row r="6" spans="1:10" s="468" customFormat="1" ht="71.25" customHeight="1" thickBot="1">
      <c r="A6" s="464" t="s">
        <v>1543</v>
      </c>
      <c r="B6" s="465" t="s">
        <v>1554</v>
      </c>
      <c r="C6" s="465" t="s">
        <v>0</v>
      </c>
      <c r="D6" s="466" t="s">
        <v>1</v>
      </c>
      <c r="E6" s="467" t="s">
        <v>1426</v>
      </c>
      <c r="F6" s="464" t="s">
        <v>1543</v>
      </c>
      <c r="G6" s="465" t="s">
        <v>1554</v>
      </c>
      <c r="H6" s="465" t="s">
        <v>0</v>
      </c>
      <c r="I6" s="466" t="s">
        <v>1</v>
      </c>
      <c r="J6" s="467" t="s">
        <v>1426</v>
      </c>
    </row>
    <row r="7" spans="1:10" ht="27" customHeight="1">
      <c r="A7" s="469" t="s">
        <v>1218</v>
      </c>
      <c r="B7" s="470">
        <v>565875</v>
      </c>
      <c r="C7" s="470">
        <v>664319</v>
      </c>
      <c r="D7" s="470">
        <v>661373</v>
      </c>
      <c r="E7" s="471">
        <f aca="true" t="shared" si="0" ref="E7:E14">D7/C7*100</f>
        <v>99.55653834979881</v>
      </c>
      <c r="F7" s="472" t="s">
        <v>1219</v>
      </c>
      <c r="G7" s="473">
        <v>6259913</v>
      </c>
      <c r="H7" s="473">
        <v>6892709</v>
      </c>
      <c r="I7" s="473">
        <v>6713094</v>
      </c>
      <c r="J7" s="471">
        <f>I7/H7*100</f>
        <v>97.39413052255652</v>
      </c>
    </row>
    <row r="8" spans="1:10" ht="27" customHeight="1">
      <c r="A8" s="474" t="s">
        <v>1220</v>
      </c>
      <c r="B8" s="475">
        <v>27795</v>
      </c>
      <c r="C8" s="475">
        <v>157771</v>
      </c>
      <c r="D8" s="476">
        <v>157577</v>
      </c>
      <c r="E8" s="477">
        <f t="shared" si="0"/>
        <v>99.87703697130651</v>
      </c>
      <c r="F8" s="478" t="s">
        <v>1221</v>
      </c>
      <c r="G8" s="479">
        <v>44169</v>
      </c>
      <c r="H8" s="479">
        <v>173735</v>
      </c>
      <c r="I8" s="480">
        <v>124140</v>
      </c>
      <c r="J8" s="481">
        <f>I8/H8*100</f>
        <v>71.45365067487842</v>
      </c>
    </row>
    <row r="9" spans="1:10" ht="27" customHeight="1">
      <c r="A9" s="474" t="s">
        <v>1222</v>
      </c>
      <c r="B9" s="475">
        <v>167067</v>
      </c>
      <c r="C9" s="475">
        <v>190142</v>
      </c>
      <c r="D9" s="476">
        <v>190142</v>
      </c>
      <c r="E9" s="477">
        <f t="shared" si="0"/>
        <v>100</v>
      </c>
      <c r="F9" s="478" t="s">
        <v>1223</v>
      </c>
      <c r="G9" s="479">
        <v>2327</v>
      </c>
      <c r="H9" s="479">
        <v>51322</v>
      </c>
      <c r="I9" s="480">
        <v>45193</v>
      </c>
      <c r="J9" s="481">
        <f>I9/H9*100</f>
        <v>88.0577530104049</v>
      </c>
    </row>
    <row r="10" spans="1:10" ht="27" customHeight="1">
      <c r="A10" s="474" t="s">
        <v>1224</v>
      </c>
      <c r="B10" s="475">
        <v>33768</v>
      </c>
      <c r="C10" s="475">
        <v>84369</v>
      </c>
      <c r="D10" s="476">
        <v>84369</v>
      </c>
      <c r="E10" s="477">
        <f t="shared" si="0"/>
        <v>100</v>
      </c>
      <c r="F10" s="478" t="s">
        <v>1225</v>
      </c>
      <c r="G10" s="479"/>
      <c r="H10" s="479">
        <v>10882</v>
      </c>
      <c r="I10" s="480">
        <v>10637</v>
      </c>
      <c r="J10" s="481">
        <f>I10/H10*100</f>
        <v>97.74857562947987</v>
      </c>
    </row>
    <row r="11" spans="1:10" ht="27" customHeight="1">
      <c r="A11" s="482" t="s">
        <v>1226</v>
      </c>
      <c r="B11" s="483"/>
      <c r="C11" s="483">
        <v>1433</v>
      </c>
      <c r="D11" s="484">
        <v>1873</v>
      </c>
      <c r="E11" s="477">
        <f t="shared" si="0"/>
        <v>130.70481507327284</v>
      </c>
      <c r="F11" s="485" t="s">
        <v>1227</v>
      </c>
      <c r="G11" s="486">
        <f>SUM(G7:G10)</f>
        <v>6306409</v>
      </c>
      <c r="H11" s="486">
        <f>SUM(H7:H10)</f>
        <v>7128648</v>
      </c>
      <c r="I11" s="486">
        <f>SUM(I7:I10)</f>
        <v>6893064</v>
      </c>
      <c r="J11" s="487">
        <f>I11/H11*100</f>
        <v>96.69524992677432</v>
      </c>
    </row>
    <row r="12" spans="1:10" ht="24">
      <c r="A12" s="482" t="s">
        <v>1228</v>
      </c>
      <c r="B12" s="483"/>
      <c r="C12" s="483">
        <v>231376</v>
      </c>
      <c r="D12" s="484">
        <v>227205</v>
      </c>
      <c r="E12" s="477">
        <f t="shared" si="0"/>
        <v>98.19730654864809</v>
      </c>
      <c r="F12" s="488" t="s">
        <v>1229</v>
      </c>
      <c r="G12" s="489">
        <f>'[1]Kiadások'!J1871</f>
        <v>1981187</v>
      </c>
      <c r="H12" s="489">
        <f>'[1]Kiadások'!K1871</f>
        <v>2488290</v>
      </c>
      <c r="I12" s="489">
        <f>'[1]Kiadások'!L1871</f>
        <v>2326433</v>
      </c>
      <c r="J12" s="481">
        <f>'[1]Kiadások'!M1871</f>
        <v>93.49525175924029</v>
      </c>
    </row>
    <row r="13" spans="1:10" ht="27" customHeight="1">
      <c r="A13" s="482" t="s">
        <v>1230</v>
      </c>
      <c r="B13" s="483"/>
      <c r="C13" s="483">
        <v>9588</v>
      </c>
      <c r="D13" s="484">
        <v>9588</v>
      </c>
      <c r="E13" s="477">
        <f t="shared" si="0"/>
        <v>100</v>
      </c>
      <c r="F13" s="490" t="s">
        <v>1231</v>
      </c>
      <c r="G13" s="489">
        <f>'[1]Kiadások'!J1980</f>
        <v>101715</v>
      </c>
      <c r="H13" s="489">
        <f>'[1]Kiadások'!K1980</f>
        <v>114329</v>
      </c>
      <c r="I13" s="489">
        <f>'[1]Kiadások'!L1980</f>
        <v>90756</v>
      </c>
      <c r="J13" s="481">
        <f>'[1]Kiadások'!M1980</f>
        <v>79.38143428176578</v>
      </c>
    </row>
    <row r="14" spans="1:10" ht="27" customHeight="1">
      <c r="A14" s="491" t="s">
        <v>1232</v>
      </c>
      <c r="B14" s="492">
        <f>SUM(B7:B12)</f>
        <v>794505</v>
      </c>
      <c r="C14" s="492">
        <f>SUM(C7:C13)</f>
        <v>1338998</v>
      </c>
      <c r="D14" s="492">
        <f>SUM(D7:D13)</f>
        <v>1332127</v>
      </c>
      <c r="E14" s="493">
        <f t="shared" si="0"/>
        <v>99.48685509612412</v>
      </c>
      <c r="F14" s="488" t="s">
        <v>1233</v>
      </c>
      <c r="G14" s="489">
        <f>'[1]Kiadások'!J2462</f>
        <v>272000</v>
      </c>
      <c r="H14" s="489">
        <f>'[1]Kiadások'!K2462</f>
        <v>1397751</v>
      </c>
      <c r="I14" s="489">
        <f>'[1]Kiadások'!L2462</f>
        <v>1144369</v>
      </c>
      <c r="J14" s="481">
        <f>'[1]Kiadások'!M2462</f>
        <v>81.87216464162788</v>
      </c>
    </row>
    <row r="15" spans="1:10" ht="27" customHeight="1">
      <c r="A15" s="474" t="s">
        <v>1234</v>
      </c>
      <c r="B15" s="479">
        <f>'[1]Bevételek'!J470</f>
        <v>148810</v>
      </c>
      <c r="C15" s="479">
        <f>'[1]Bevételek'!K470</f>
        <v>211078</v>
      </c>
      <c r="D15" s="479">
        <f>'[1]Bevételek'!L470</f>
        <v>287561</v>
      </c>
      <c r="E15" s="494">
        <f>'[1]Bevételek'!M470</f>
        <v>136.23447256464436</v>
      </c>
      <c r="F15" s="488" t="s">
        <v>1235</v>
      </c>
      <c r="G15" s="489">
        <f>'[1]Kiadások'!J2535</f>
        <v>49000</v>
      </c>
      <c r="H15" s="489">
        <f>'[1]Kiadások'!K2535</f>
        <v>90260</v>
      </c>
      <c r="I15" s="489">
        <f>'[1]Kiadások'!L2535</f>
        <v>70632</v>
      </c>
      <c r="J15" s="481">
        <f>'[1]Kiadások'!M2535</f>
        <v>78.25393308220696</v>
      </c>
    </row>
    <row r="16" spans="1:10" ht="24">
      <c r="A16" s="474" t="s">
        <v>1236</v>
      </c>
      <c r="B16" s="479">
        <f>'[1]Bevételek'!J476</f>
        <v>205000</v>
      </c>
      <c r="C16" s="479">
        <f>'[1]Bevételek'!K476</f>
        <v>205000</v>
      </c>
      <c r="D16" s="479">
        <f>'[1]Bevételek'!L476</f>
        <v>311948</v>
      </c>
      <c r="E16" s="494">
        <f>'[1]Bevételek'!M476</f>
        <v>152.169756097561</v>
      </c>
      <c r="F16" s="488" t="s">
        <v>1237</v>
      </c>
      <c r="G16" s="489">
        <f>'[1]Kiadások'!J2567</f>
        <v>6000</v>
      </c>
      <c r="H16" s="489">
        <f>'[1]Kiadások'!K2567</f>
        <v>139945</v>
      </c>
      <c r="I16" s="489">
        <f>'[1]Kiadások'!L2567</f>
        <v>139945</v>
      </c>
      <c r="J16" s="481">
        <f>'[1]Kiadások'!M2567</f>
        <v>100</v>
      </c>
    </row>
    <row r="17" spans="1:10" ht="12.75">
      <c r="A17" s="474" t="s">
        <v>1238</v>
      </c>
      <c r="B17" s="479">
        <f>'[1]Bevételek'!J487</f>
        <v>1748000</v>
      </c>
      <c r="C17" s="479">
        <f>'[1]Bevételek'!K487</f>
        <v>1784532</v>
      </c>
      <c r="D17" s="479">
        <f>'[1]Bevételek'!L487</f>
        <v>2145362</v>
      </c>
      <c r="E17" s="494">
        <f>'[1]Bevételek'!M487</f>
        <v>120.21986716965569</v>
      </c>
      <c r="F17" s="495"/>
      <c r="G17" s="496"/>
      <c r="H17" s="496"/>
      <c r="I17" s="496"/>
      <c r="J17" s="497"/>
    </row>
    <row r="18" spans="1:10" ht="27.75" customHeight="1">
      <c r="A18" s="474" t="s">
        <v>1239</v>
      </c>
      <c r="B18" s="479">
        <f>'[1]Bevételek'!J524</f>
        <v>121950</v>
      </c>
      <c r="C18" s="479">
        <f>'[1]Bevételek'!K524</f>
        <v>132884</v>
      </c>
      <c r="D18" s="479">
        <f>'[1]Bevételek'!L524</f>
        <v>154578</v>
      </c>
      <c r="E18" s="494">
        <f>'[1]Bevételek'!M524</f>
        <v>116.32551699226393</v>
      </c>
      <c r="F18" s="498" t="s">
        <v>1240</v>
      </c>
      <c r="G18" s="499">
        <f>'[1]Kiadások'!J2602</f>
        <v>8640</v>
      </c>
      <c r="H18" s="499">
        <f>'[1]Kiadások'!K2602</f>
        <v>14189</v>
      </c>
      <c r="I18" s="499">
        <f>'[1]Kiadások'!L2602</f>
        <v>12240</v>
      </c>
      <c r="J18" s="500">
        <f>'[1]Kiadások'!M2602</f>
        <v>86.26400732962153</v>
      </c>
    </row>
    <row r="19" spans="1:10" ht="27.75" customHeight="1">
      <c r="A19" s="474" t="s">
        <v>1241</v>
      </c>
      <c r="B19" s="479">
        <f>'[1]Bevételek'!J533</f>
        <v>254026</v>
      </c>
      <c r="C19" s="479">
        <f>'[1]Bevételek'!K533</f>
        <v>408890</v>
      </c>
      <c r="D19" s="479">
        <f>'[1]Bevételek'!L533</f>
        <v>448964</v>
      </c>
      <c r="E19" s="494">
        <f>'[1]Bevételek'!M533</f>
        <v>109.80067988945683</v>
      </c>
      <c r="F19" s="501"/>
      <c r="G19" s="502"/>
      <c r="H19" s="502"/>
      <c r="I19" s="502"/>
      <c r="J19" s="503"/>
    </row>
    <row r="20" spans="1:10" ht="27.75" customHeight="1">
      <c r="A20" s="474" t="s">
        <v>1242</v>
      </c>
      <c r="B20" s="479">
        <f>'[1]Bevételek'!J545</f>
        <v>500500</v>
      </c>
      <c r="C20" s="479">
        <f>'[1]Bevételek'!K545</f>
        <v>572466</v>
      </c>
      <c r="D20" s="479">
        <f>'[1]Bevételek'!L545</f>
        <v>302281</v>
      </c>
      <c r="E20" s="494">
        <f>'[1]Bevételek'!M545</f>
        <v>52.803310589624544</v>
      </c>
      <c r="F20" s="498" t="s">
        <v>1243</v>
      </c>
      <c r="G20" s="499">
        <f>'[1]Kiadások'!J3066</f>
        <v>384234</v>
      </c>
      <c r="H20" s="499">
        <f>'[1]Kiadások'!K3066</f>
        <v>706601</v>
      </c>
      <c r="I20" s="499">
        <f>'[1]Kiadások'!L3066</f>
        <v>647490</v>
      </c>
      <c r="J20" s="500">
        <f>I20/H20*100</f>
        <v>91.63445848505734</v>
      </c>
    </row>
    <row r="21" spans="1:10" ht="12.75">
      <c r="A21" s="474" t="s">
        <v>173</v>
      </c>
      <c r="C21" s="479">
        <f>'[1]Bevételek'!K554</f>
        <v>141026</v>
      </c>
      <c r="D21" s="479">
        <f>'[1]Bevételek'!L554</f>
        <v>151733</v>
      </c>
      <c r="E21" s="494">
        <f>'[1]Bevételek'!M554</f>
        <v>107.592217037993</v>
      </c>
      <c r="F21" s="498"/>
      <c r="G21" s="499"/>
      <c r="H21" s="499"/>
      <c r="I21" s="499"/>
      <c r="J21" s="500"/>
    </row>
    <row r="22" spans="1:10" ht="27" customHeight="1">
      <c r="A22" s="504" t="s">
        <v>1244</v>
      </c>
      <c r="B22" s="505">
        <f>SUM(B15:B21)</f>
        <v>2978286</v>
      </c>
      <c r="C22" s="505">
        <f>SUM(C15:C21)</f>
        <v>3455876</v>
      </c>
      <c r="D22" s="505">
        <f>SUM(D15:D21)</f>
        <v>3802427</v>
      </c>
      <c r="E22" s="506">
        <f>D22/C22*100</f>
        <v>110.02787715762949</v>
      </c>
      <c r="F22" s="498" t="s">
        <v>1245</v>
      </c>
      <c r="G22" s="499">
        <f>'[1]Kiadások'!J3157</f>
        <v>360477</v>
      </c>
      <c r="H22" s="499">
        <f>'[1]Kiadások'!K3157</f>
        <v>371333</v>
      </c>
      <c r="I22" s="499">
        <f>'[1]Kiadások'!L3157</f>
        <v>350317</v>
      </c>
      <c r="J22" s="500">
        <f>'[1]Kiadások'!M3157</f>
        <v>94.34038989263006</v>
      </c>
    </row>
    <row r="23" spans="1:10" ht="12.75">
      <c r="A23" s="507" t="s">
        <v>1246</v>
      </c>
      <c r="B23" s="508">
        <f>B22+B14</f>
        <v>3772791</v>
      </c>
      <c r="C23" s="508">
        <f>C22+C14</f>
        <v>4794874</v>
      </c>
      <c r="D23" s="508">
        <f>D22+D14</f>
        <v>5134554</v>
      </c>
      <c r="E23" s="509">
        <f>D23/C23*100</f>
        <v>107.08423203612858</v>
      </c>
      <c r="F23" s="501"/>
      <c r="G23" s="499"/>
      <c r="H23" s="499"/>
      <c r="I23" s="499"/>
      <c r="J23" s="500"/>
    </row>
    <row r="24" spans="1:10" ht="15" customHeight="1">
      <c r="A24" s="507"/>
      <c r="B24" s="508"/>
      <c r="C24" s="508"/>
      <c r="D24" s="508"/>
      <c r="E24" s="509"/>
      <c r="F24" s="498" t="s">
        <v>1247</v>
      </c>
      <c r="G24" s="499">
        <f>'[1]Kiadások'!J3191</f>
        <v>496625</v>
      </c>
      <c r="H24" s="499">
        <f>'[1]Kiadások'!K3191</f>
        <v>214382</v>
      </c>
      <c r="I24" s="499">
        <f>'[1]Kiadások'!L3191</f>
        <v>0</v>
      </c>
      <c r="J24" s="500"/>
    </row>
    <row r="25" spans="1:10" ht="15" customHeight="1">
      <c r="A25" s="510" t="s">
        <v>1248</v>
      </c>
      <c r="B25" s="508">
        <f>'[1]Bevételek'!J578</f>
        <v>130</v>
      </c>
      <c r="C25" s="508">
        <f>'[1]Bevételek'!K578</f>
        <v>1360</v>
      </c>
      <c r="D25" s="508">
        <f>'[1]Bevételek'!L578</f>
        <v>1357</v>
      </c>
      <c r="E25" s="509">
        <f>'[1]Bevételek'!M578</f>
        <v>99.77941176470588</v>
      </c>
      <c r="F25" s="498"/>
      <c r="G25" s="499"/>
      <c r="H25" s="499"/>
      <c r="I25" s="499"/>
      <c r="J25" s="500"/>
    </row>
    <row r="26" spans="1:10" ht="10.5" customHeight="1">
      <c r="A26" s="510"/>
      <c r="B26" s="508"/>
      <c r="C26" s="508"/>
      <c r="D26" s="508"/>
      <c r="E26" s="509"/>
      <c r="F26" s="498" t="s">
        <v>1249</v>
      </c>
      <c r="G26" s="499">
        <f>'[1]Kiadások'!J3197</f>
        <v>300000</v>
      </c>
      <c r="H26" s="499">
        <f>'[1]Kiadások'!K3197</f>
        <v>0</v>
      </c>
      <c r="I26" s="499">
        <f>'[1]Kiadások'!L3197</f>
        <v>0</v>
      </c>
      <c r="J26" s="500"/>
    </row>
    <row r="27" spans="1:10" ht="15" customHeight="1">
      <c r="A27" s="511" t="s">
        <v>13</v>
      </c>
      <c r="B27" s="479">
        <f>'[1]Bevételek'!J617</f>
        <v>187767</v>
      </c>
      <c r="C27" s="479">
        <f>'[1]Bevételek'!K617</f>
        <v>199134</v>
      </c>
      <c r="D27" s="479">
        <f>'[1]Bevételek'!L617</f>
        <v>200304</v>
      </c>
      <c r="E27" s="494">
        <f>'[1]Bevételek'!M617</f>
        <v>100.58754406580495</v>
      </c>
      <c r="F27" s="507"/>
      <c r="G27" s="512"/>
      <c r="H27" s="512"/>
      <c r="I27" s="512"/>
      <c r="J27" s="513"/>
    </row>
    <row r="28" spans="1:10" ht="15" customHeight="1">
      <c r="A28" s="511" t="s">
        <v>74</v>
      </c>
      <c r="B28" s="479">
        <f>'[1]Bevételek'!J635</f>
        <v>9000</v>
      </c>
      <c r="C28" s="479">
        <f>'[1]Bevételek'!K635</f>
        <v>271308</v>
      </c>
      <c r="D28" s="479">
        <f>'[1]Bevételek'!L635</f>
        <v>271430</v>
      </c>
      <c r="E28" s="494">
        <f>'[1]Bevételek'!M635</f>
        <v>100.04496734338832</v>
      </c>
      <c r="F28" s="507" t="s">
        <v>1250</v>
      </c>
      <c r="G28" s="499">
        <f>'[1]Kiadások'!J3203</f>
        <v>0</v>
      </c>
      <c r="H28" s="499">
        <f>'[1]Kiadások'!K3203</f>
        <v>86930</v>
      </c>
      <c r="I28" s="499">
        <f>'[1]Kiadások'!L3203</f>
        <v>86930</v>
      </c>
      <c r="J28" s="500">
        <f>'[1]Kiadások'!M3203</f>
        <v>100</v>
      </c>
    </row>
    <row r="29" spans="1:10" ht="12.75">
      <c r="A29" s="507" t="s">
        <v>1251</v>
      </c>
      <c r="B29" s="508">
        <f>'[1]Bevételek'!J637</f>
        <v>196767</v>
      </c>
      <c r="C29" s="508">
        <f>'[1]Bevételek'!K637</f>
        <v>470442</v>
      </c>
      <c r="D29" s="508">
        <f>'[1]Bevételek'!L637</f>
        <v>471734</v>
      </c>
      <c r="E29" s="509">
        <f>'[1]Bevételek'!M637</f>
        <v>100.27463534293281</v>
      </c>
      <c r="F29" s="514"/>
      <c r="G29" s="502"/>
      <c r="H29" s="502"/>
      <c r="I29" s="502"/>
      <c r="J29" s="500"/>
    </row>
    <row r="30" spans="1:10" ht="12.75">
      <c r="A30" s="507"/>
      <c r="B30" s="508"/>
      <c r="C30" s="508"/>
      <c r="D30" s="508"/>
      <c r="E30" s="509"/>
      <c r="F30" s="507"/>
      <c r="G30" s="499"/>
      <c r="H30" s="499"/>
      <c r="I30" s="499"/>
      <c r="J30" s="500"/>
    </row>
    <row r="31" spans="1:10" ht="13.5" customHeight="1">
      <c r="A31" s="474" t="s">
        <v>234</v>
      </c>
      <c r="B31" s="479">
        <f>'[1]Bevételek'!J646</f>
        <v>570625</v>
      </c>
      <c r="C31" s="479">
        <f>'[1]Bevételek'!K646</f>
        <v>542000</v>
      </c>
      <c r="D31" s="479">
        <f>'[1]Bevételek'!L646</f>
        <v>339000</v>
      </c>
      <c r="E31" s="494">
        <f>'[1]Bevételek'!M646</f>
        <v>62.54612546125461</v>
      </c>
      <c r="F31" s="514"/>
      <c r="G31" s="502"/>
      <c r="H31" s="502"/>
      <c r="I31" s="502"/>
      <c r="J31" s="500"/>
    </row>
    <row r="32" spans="1:10" ht="28.5" customHeight="1">
      <c r="A32" s="474" t="s">
        <v>237</v>
      </c>
      <c r="B32" s="479">
        <f>'[1]Bevételek'!J652</f>
        <v>25200</v>
      </c>
      <c r="C32" s="479">
        <f>'[1]Bevételek'!K652</f>
        <v>25200</v>
      </c>
      <c r="D32" s="479">
        <f>'[1]Bevételek'!L652</f>
        <v>28891</v>
      </c>
      <c r="E32" s="494">
        <f>'[1]Bevételek'!M652</f>
        <v>114.6468253968254</v>
      </c>
      <c r="F32" s="507" t="s">
        <v>1215</v>
      </c>
      <c r="G32" s="499"/>
      <c r="H32" s="499"/>
      <c r="I32" s="499">
        <f>'[1]Kiadások'!L3205</f>
        <v>343123</v>
      </c>
      <c r="J32" s="500"/>
    </row>
    <row r="33" spans="1:10" ht="13.5" customHeight="1">
      <c r="A33" s="474" t="s">
        <v>240</v>
      </c>
      <c r="B33" s="479"/>
      <c r="C33" s="479"/>
      <c r="D33" s="479">
        <f>'[1]Bevételek'!L657</f>
        <v>5</v>
      </c>
      <c r="E33" s="494"/>
      <c r="F33" s="514"/>
      <c r="G33" s="502"/>
      <c r="H33" s="502"/>
      <c r="I33" s="502"/>
      <c r="J33" s="503"/>
    </row>
    <row r="34" spans="1:10" ht="28.5" customHeight="1">
      <c r="A34" s="507" t="s">
        <v>1252</v>
      </c>
      <c r="B34" s="508">
        <f>'[1]Bevételek'!J659</f>
        <v>595825</v>
      </c>
      <c r="C34" s="508">
        <f>'[1]Bevételek'!K659</f>
        <v>567200</v>
      </c>
      <c r="D34" s="508">
        <f>'[1]Bevételek'!L659</f>
        <v>367896</v>
      </c>
      <c r="E34" s="509">
        <f>'[1]Bevételek'!M659</f>
        <v>64.8617771509168</v>
      </c>
      <c r="F34" s="507"/>
      <c r="G34" s="499"/>
      <c r="H34" s="499"/>
      <c r="I34" s="499"/>
      <c r="J34" s="500"/>
    </row>
    <row r="35" spans="1:10" ht="12.75">
      <c r="A35" s="515"/>
      <c r="B35" s="516"/>
      <c r="C35" s="516"/>
      <c r="D35" s="516"/>
      <c r="E35" s="517"/>
      <c r="F35" s="514"/>
      <c r="G35" s="499"/>
      <c r="H35" s="499"/>
      <c r="I35" s="499"/>
      <c r="J35" s="481"/>
    </row>
    <row r="36" spans="1:10" ht="12.75">
      <c r="A36" s="474" t="s">
        <v>244</v>
      </c>
      <c r="B36" s="479">
        <f>'[1]Bevételek'!J665</f>
        <v>732331</v>
      </c>
      <c r="C36" s="479">
        <f>'[1]Bevételek'!K665</f>
        <v>732331</v>
      </c>
      <c r="D36" s="479">
        <f>'[1]Bevételek'!L665</f>
        <v>732331</v>
      </c>
      <c r="E36" s="494">
        <f>'[1]Bevételek'!M665</f>
        <v>100</v>
      </c>
      <c r="F36" s="514"/>
      <c r="G36" s="512"/>
      <c r="H36" s="512"/>
      <c r="I36" s="512"/>
      <c r="J36" s="481"/>
    </row>
    <row r="37" spans="1:10" ht="23.25" customHeight="1">
      <c r="A37" s="474" t="s">
        <v>245</v>
      </c>
      <c r="B37" s="479">
        <f>'[1]Bevételek'!J684</f>
        <v>1047436</v>
      </c>
      <c r="C37" s="479">
        <f>'[1]Bevételek'!K684</f>
        <v>1047436</v>
      </c>
      <c r="D37" s="479">
        <f>'[1]Bevételek'!L684</f>
        <v>1047436</v>
      </c>
      <c r="E37" s="494">
        <f>'[1]Bevételek'!M684</f>
        <v>100</v>
      </c>
      <c r="F37" s="514"/>
      <c r="G37" s="512"/>
      <c r="H37" s="512"/>
      <c r="I37" s="512"/>
      <c r="J37" s="481"/>
    </row>
    <row r="38" spans="1:10" ht="14.25" customHeight="1">
      <c r="A38" s="474" t="s">
        <v>1544</v>
      </c>
      <c r="B38" s="479">
        <f>'[1]Bevételek'!J688</f>
        <v>191000</v>
      </c>
      <c r="C38" s="479">
        <f>'[1]Bevételek'!K688</f>
        <v>191000</v>
      </c>
      <c r="D38" s="479">
        <f>'[1]Bevételek'!L688</f>
        <v>234282</v>
      </c>
      <c r="E38" s="494">
        <f>'[1]Bevételek'!M688</f>
        <v>122.66073298429319</v>
      </c>
      <c r="F38" s="518"/>
      <c r="G38" s="512"/>
      <c r="H38" s="512"/>
      <c r="I38" s="512"/>
      <c r="J38" s="481"/>
    </row>
    <row r="39" spans="1:10" ht="14.25" customHeight="1">
      <c r="A39" s="474" t="s">
        <v>262</v>
      </c>
      <c r="B39" s="479">
        <f>'[1]Bevételek'!J693</f>
        <v>7000</v>
      </c>
      <c r="C39" s="479">
        <f>'[1]Bevételek'!K693</f>
        <v>0</v>
      </c>
      <c r="D39" s="479">
        <f>'[1]Bevételek'!L693</f>
        <v>0</v>
      </c>
      <c r="E39" s="494"/>
      <c r="F39" s="518"/>
      <c r="G39" s="512"/>
      <c r="H39" s="512"/>
      <c r="I39" s="512"/>
      <c r="J39" s="513"/>
    </row>
    <row r="40" spans="1:10" ht="14.25" customHeight="1">
      <c r="A40" s="474" t="s">
        <v>264</v>
      </c>
      <c r="B40" s="479"/>
      <c r="C40" s="479"/>
      <c r="D40" s="479">
        <f>'[1]Bevételek'!L697</f>
        <v>31</v>
      </c>
      <c r="E40" s="494"/>
      <c r="F40" s="518"/>
      <c r="G40" s="512"/>
      <c r="H40" s="512"/>
      <c r="I40" s="512"/>
      <c r="J40" s="513"/>
    </row>
    <row r="41" spans="1:10" ht="18.75" customHeight="1">
      <c r="A41" s="510" t="s">
        <v>1253</v>
      </c>
      <c r="B41" s="508">
        <f>SUM(B36:B40)</f>
        <v>1977767</v>
      </c>
      <c r="C41" s="508">
        <f>SUM(C36:C40)</f>
        <v>1970767</v>
      </c>
      <c r="D41" s="508">
        <f>SUM(D36:D40)</f>
        <v>2014080</v>
      </c>
      <c r="E41" s="509">
        <f>D41/C41*100</f>
        <v>102.19777376016546</v>
      </c>
      <c r="F41" s="518"/>
      <c r="G41" s="512"/>
      <c r="H41" s="512"/>
      <c r="I41" s="512"/>
      <c r="J41" s="513"/>
    </row>
    <row r="42" spans="1:10" ht="12.75">
      <c r="A42" s="510"/>
      <c r="B42" s="508"/>
      <c r="C42" s="508"/>
      <c r="D42" s="508"/>
      <c r="E42" s="509"/>
      <c r="F42" s="518"/>
      <c r="G42" s="512"/>
      <c r="H42" s="512"/>
      <c r="I42" s="512"/>
      <c r="J42" s="513"/>
    </row>
    <row r="43" spans="1:10" ht="12.75" customHeight="1">
      <c r="A43" s="474" t="s">
        <v>267</v>
      </c>
      <c r="B43" s="479">
        <f>'[1]Bevételek'!J716</f>
        <v>3262308</v>
      </c>
      <c r="C43" s="479">
        <f>'[1]Bevételek'!K716</f>
        <v>3342428</v>
      </c>
      <c r="D43" s="479">
        <f>'[1]Bevételek'!L716</f>
        <v>3342428</v>
      </c>
      <c r="E43" s="494">
        <f>'[1]Bevételek'!M716</f>
        <v>100</v>
      </c>
      <c r="F43" s="518"/>
      <c r="G43" s="512"/>
      <c r="H43" s="512"/>
      <c r="I43" s="512"/>
      <c r="J43" s="513"/>
    </row>
    <row r="44" spans="1:10" ht="27" customHeight="1">
      <c r="A44" s="474" t="s">
        <v>279</v>
      </c>
      <c r="B44" s="479">
        <f>'[1]Bevételek'!J729</f>
        <v>124218</v>
      </c>
      <c r="C44" s="479">
        <f>'[1]Bevételek'!K729</f>
        <v>134071</v>
      </c>
      <c r="D44" s="479">
        <f>'[1]Bevételek'!L729</f>
        <v>134071</v>
      </c>
      <c r="E44" s="494">
        <f>'[1]Bevételek'!M729</f>
        <v>100</v>
      </c>
      <c r="F44" s="518"/>
      <c r="G44" s="512"/>
      <c r="H44" s="512"/>
      <c r="I44" s="512"/>
      <c r="J44" s="513"/>
    </row>
    <row r="45" spans="1:10" ht="15" customHeight="1">
      <c r="A45" s="474" t="s">
        <v>289</v>
      </c>
      <c r="B45" s="479">
        <f>'[1]Bevételek'!J735</f>
        <v>36481</v>
      </c>
      <c r="C45" s="479">
        <f>'[1]Bevételek'!K735</f>
        <v>50359</v>
      </c>
      <c r="D45" s="479">
        <f>'[1]Bevételek'!L735</f>
        <v>50359</v>
      </c>
      <c r="E45" s="494">
        <f>'[1]Bevételek'!M735</f>
        <v>100</v>
      </c>
      <c r="F45" s="518"/>
      <c r="G45" s="512"/>
      <c r="H45" s="512"/>
      <c r="I45" s="512"/>
      <c r="J45" s="513"/>
    </row>
    <row r="46" spans="1:10" ht="15" customHeight="1">
      <c r="A46" s="474" t="s">
        <v>292</v>
      </c>
      <c r="B46" s="479"/>
      <c r="C46" s="479">
        <f>'[1]Bevételek'!K743</f>
        <v>100146</v>
      </c>
      <c r="D46" s="479">
        <f>'[1]Bevételek'!L743</f>
        <v>100146</v>
      </c>
      <c r="E46" s="494">
        <f>'[1]Bevételek'!M743</f>
        <v>100</v>
      </c>
      <c r="F46" s="518"/>
      <c r="G46" s="512"/>
      <c r="H46" s="512"/>
      <c r="I46" s="512"/>
      <c r="J46" s="513"/>
    </row>
    <row r="47" spans="1:10" ht="15" customHeight="1">
      <c r="A47" s="474" t="s">
        <v>297</v>
      </c>
      <c r="B47" s="479"/>
      <c r="C47" s="479">
        <f>'[1]Bevételek'!K761</f>
        <v>256707</v>
      </c>
      <c r="D47" s="479">
        <f>'[1]Bevételek'!L761</f>
        <v>256707</v>
      </c>
      <c r="E47" s="494">
        <f>'[1]Bevételek'!M761</f>
        <v>100</v>
      </c>
      <c r="F47" s="501"/>
      <c r="G47" s="512"/>
      <c r="H47" s="512"/>
      <c r="I47" s="512"/>
      <c r="J47" s="513"/>
    </row>
    <row r="48" spans="1:10" ht="15" customHeight="1">
      <c r="A48" s="474" t="s">
        <v>734</v>
      </c>
      <c r="B48" s="479"/>
      <c r="C48" s="479">
        <f>'[1]Bevételek'!K768</f>
        <v>17763</v>
      </c>
      <c r="D48" s="479">
        <f>'[1]Bevételek'!L768</f>
        <v>17763</v>
      </c>
      <c r="E48" s="494">
        <f>'[1]Bevételek'!M768</f>
        <v>100</v>
      </c>
      <c r="F48" s="501"/>
      <c r="G48" s="512"/>
      <c r="H48" s="512"/>
      <c r="I48" s="512"/>
      <c r="J48" s="513"/>
    </row>
    <row r="49" spans="1:10" ht="15" customHeight="1">
      <c r="A49" s="474" t="s">
        <v>738</v>
      </c>
      <c r="B49" s="479"/>
      <c r="C49" s="479">
        <f>'[1]Bevételek'!K773</f>
        <v>800</v>
      </c>
      <c r="D49" s="479">
        <f>'[1]Bevételek'!L773</f>
        <v>800</v>
      </c>
      <c r="E49" s="494">
        <f>'[1]Bevételek'!M773</f>
        <v>100</v>
      </c>
      <c r="F49" s="501"/>
      <c r="G49" s="512"/>
      <c r="H49" s="512"/>
      <c r="I49" s="512"/>
      <c r="J49" s="513"/>
    </row>
    <row r="50" spans="1:10" ht="15" customHeight="1">
      <c r="A50" s="474" t="s">
        <v>740</v>
      </c>
      <c r="B50" s="479"/>
      <c r="C50" s="479">
        <f>'[1]Bevételek'!K778</f>
        <v>13146</v>
      </c>
      <c r="D50" s="479">
        <f>'[1]Bevételek'!L778</f>
        <v>13146</v>
      </c>
      <c r="E50" s="494">
        <f>'[1]Bevételek'!M778</f>
        <v>100</v>
      </c>
      <c r="F50" s="501"/>
      <c r="G50" s="512"/>
      <c r="H50" s="512"/>
      <c r="I50" s="512"/>
      <c r="J50" s="513"/>
    </row>
    <row r="51" spans="1:10" ht="15" customHeight="1">
      <c r="A51" s="507" t="s">
        <v>1254</v>
      </c>
      <c r="B51" s="508">
        <f>'[1]Bevételek'!J780</f>
        <v>3423007</v>
      </c>
      <c r="C51" s="508">
        <f>'[1]Bevételek'!K780</f>
        <v>3915420</v>
      </c>
      <c r="D51" s="508">
        <f>'[1]Bevételek'!L780</f>
        <v>3915420</v>
      </c>
      <c r="E51" s="509">
        <f>'[1]Bevételek'!M780</f>
        <v>100</v>
      </c>
      <c r="F51" s="501"/>
      <c r="G51" s="512"/>
      <c r="H51" s="512"/>
      <c r="I51" s="512"/>
      <c r="J51" s="513"/>
    </row>
    <row r="52" spans="1:10" ht="15" customHeight="1">
      <c r="A52" s="507"/>
      <c r="B52" s="508"/>
      <c r="C52" s="508"/>
      <c r="D52" s="508"/>
      <c r="E52" s="509"/>
      <c r="F52" s="501"/>
      <c r="G52" s="512"/>
      <c r="H52" s="512"/>
      <c r="I52" s="512"/>
      <c r="J52" s="513"/>
    </row>
    <row r="53" spans="1:10" ht="15" customHeight="1">
      <c r="A53" s="507" t="s">
        <v>1255</v>
      </c>
      <c r="B53" s="508">
        <f>'[1]Bevételek'!J789</f>
        <v>300000</v>
      </c>
      <c r="C53" s="508">
        <f>'[1]Bevételek'!K789</f>
        <v>1032595</v>
      </c>
      <c r="D53" s="508">
        <f>'[1]Bevételek'!L789</f>
        <v>926214</v>
      </c>
      <c r="E53" s="509">
        <f>'[1]Bevételek'!M789</f>
        <v>89.69770335901298</v>
      </c>
      <c r="F53" s="519"/>
      <c r="G53" s="520"/>
      <c r="H53" s="520"/>
      <c r="I53" s="521"/>
      <c r="J53" s="517"/>
    </row>
    <row r="54" spans="1:10" ht="15" customHeight="1" thickBot="1">
      <c r="A54" s="522" t="s">
        <v>1256</v>
      </c>
      <c r="B54" s="523"/>
      <c r="C54" s="523"/>
      <c r="D54" s="523">
        <f>'[1]Bevételek'!L791</f>
        <v>55027</v>
      </c>
      <c r="E54" s="524"/>
      <c r="F54" s="525"/>
      <c r="G54" s="526"/>
      <c r="H54" s="526"/>
      <c r="I54" s="527"/>
      <c r="J54" s="528"/>
    </row>
    <row r="55" spans="1:10" ht="19.5" customHeight="1" thickBot="1">
      <c r="A55" s="22" t="s">
        <v>749</v>
      </c>
      <c r="B55" s="529">
        <f>B54+B53+B52+B51+B41+B34+B29+B25+B23</f>
        <v>10266287</v>
      </c>
      <c r="C55" s="529">
        <f>C54+C53+C52+C51+C41+C34+C29+C25+C23</f>
        <v>12752658</v>
      </c>
      <c r="D55" s="529">
        <f>D54+D53+D52+D51+D41+D34+D29+D25+D23</f>
        <v>12886282</v>
      </c>
      <c r="E55" s="530">
        <f>D55/C55*100</f>
        <v>101.04781293437024</v>
      </c>
      <c r="F55" s="22" t="s">
        <v>1216</v>
      </c>
      <c r="G55" s="531">
        <f>SUM(G7:G53)-G11</f>
        <v>10266287</v>
      </c>
      <c r="H55" s="531">
        <f>SUM(H7:H54)-H11</f>
        <v>12752658</v>
      </c>
      <c r="I55" s="531">
        <f>SUM(I7:I54)-I11</f>
        <v>12105299</v>
      </c>
      <c r="J55" s="532">
        <f>I55/H55*100</f>
        <v>94.92373276222102</v>
      </c>
    </row>
    <row r="56" ht="6" customHeight="1"/>
    <row r="57" spans="1:10" ht="12.75" customHeight="1">
      <c r="A57" s="534" t="s">
        <v>1257</v>
      </c>
      <c r="B57" s="535">
        <v>361480</v>
      </c>
      <c r="C57" s="534"/>
      <c r="D57" s="534"/>
      <c r="E57" s="536"/>
      <c r="F57" s="534"/>
      <c r="G57" s="534"/>
      <c r="H57" s="534"/>
      <c r="I57" s="534"/>
      <c r="J57" s="536"/>
    </row>
    <row r="58" spans="1:2" ht="12.75" customHeight="1">
      <c r="A58" s="1" t="s">
        <v>1258</v>
      </c>
      <c r="B58" s="537">
        <f>D55</f>
        <v>12886282</v>
      </c>
    </row>
    <row r="59" spans="1:10" s="534" customFormat="1" ht="12.75" customHeight="1">
      <c r="A59" s="1" t="s">
        <v>1259</v>
      </c>
      <c r="B59" s="537">
        <f>I55</f>
        <v>12105299</v>
      </c>
      <c r="C59" s="1"/>
      <c r="D59" s="1"/>
      <c r="E59" s="533"/>
      <c r="F59" s="1"/>
      <c r="G59" s="1"/>
      <c r="H59" s="1"/>
      <c r="I59" s="1"/>
      <c r="J59" s="533"/>
    </row>
    <row r="60" spans="1:10" ht="12.75" customHeight="1">
      <c r="A60" s="534" t="s">
        <v>1260</v>
      </c>
      <c r="B60" s="535">
        <f>B57+B58-B59</f>
        <v>1142463</v>
      </c>
      <c r="C60" s="534"/>
      <c r="D60" s="534"/>
      <c r="E60" s="536"/>
      <c r="F60" s="534"/>
      <c r="G60" s="534"/>
      <c r="H60" s="534"/>
      <c r="I60" s="534"/>
      <c r="J60" s="536"/>
    </row>
    <row r="61" ht="12.75" customHeight="1"/>
    <row r="62" spans="1:10" s="534" customFormat="1" ht="12.75" customHeight="1">
      <c r="A62" s="1"/>
      <c r="B62" s="1"/>
      <c r="C62" s="1"/>
      <c r="D62" s="1"/>
      <c r="E62" s="533"/>
      <c r="F62" s="1"/>
      <c r="G62" s="1"/>
      <c r="H62" s="1"/>
      <c r="I62" s="1"/>
      <c r="J62" s="533"/>
    </row>
    <row r="65" spans="1:10" s="156" customFormat="1" ht="18" customHeight="1">
      <c r="A65" s="1"/>
      <c r="B65" s="1"/>
      <c r="C65" s="1"/>
      <c r="D65" s="1"/>
      <c r="E65" s="533"/>
      <c r="F65" s="1"/>
      <c r="G65" s="1"/>
      <c r="H65" s="1"/>
      <c r="I65" s="1"/>
      <c r="J65" s="533"/>
    </row>
    <row r="67" ht="15.75" customHeight="1"/>
    <row r="68" ht="9" customHeight="1"/>
    <row r="69" ht="18" customHeight="1"/>
  </sheetData>
  <mergeCells count="2">
    <mergeCell ref="A5:E5"/>
    <mergeCell ref="F5:J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1"/>
  <sheetViews>
    <sheetView showGridLines="0" tabSelected="1" workbookViewId="0" topLeftCell="A1">
      <selection activeCell="F7" sqref="F7"/>
    </sheetView>
  </sheetViews>
  <sheetFormatPr defaultColWidth="9.140625" defaultRowHeight="12.75"/>
  <cols>
    <col min="1" max="1" width="2.57421875" style="539" customWidth="1"/>
    <col min="2" max="2" width="3.8515625" style="539" customWidth="1"/>
    <col min="3" max="5" width="0.85546875" style="540" customWidth="1"/>
    <col min="6" max="6" width="62.00390625" style="541" customWidth="1"/>
    <col min="7" max="7" width="9.7109375" style="542" customWidth="1"/>
    <col min="8" max="8" width="10.00390625" style="542" customWidth="1"/>
    <col min="9" max="9" width="13.7109375" style="542" customWidth="1"/>
    <col min="10" max="10" width="9.7109375" style="542" customWidth="1"/>
    <col min="11" max="11" width="13.7109375" style="542" customWidth="1"/>
    <col min="12" max="12" width="10.00390625" style="542" customWidth="1"/>
    <col min="13" max="13" width="10.7109375" style="542" customWidth="1"/>
    <col min="14" max="17" width="9.140625" style="542" customWidth="1"/>
    <col min="18" max="16384" width="9.140625" style="540" customWidth="1"/>
  </cols>
  <sheetData>
    <row r="1" spans="1:13" ht="12.75">
      <c r="A1" s="538" t="s">
        <v>1447</v>
      </c>
      <c r="M1" s="543" t="s">
        <v>1261</v>
      </c>
    </row>
    <row r="2" ht="12.75" customHeight="1"/>
    <row r="3" ht="45" customHeight="1"/>
    <row r="4" ht="10.5" customHeight="1" thickBot="1">
      <c r="M4" s="543" t="s">
        <v>1262</v>
      </c>
    </row>
    <row r="5" spans="1:13" ht="75" customHeight="1" thickBot="1">
      <c r="A5" s="544" t="s">
        <v>1496</v>
      </c>
      <c r="B5" s="545"/>
      <c r="C5" s="544" t="s">
        <v>1543</v>
      </c>
      <c r="D5" s="546"/>
      <c r="E5" s="547"/>
      <c r="F5" s="548"/>
      <c r="G5" s="549" t="s">
        <v>1263</v>
      </c>
      <c r="H5" s="549" t="s">
        <v>1264</v>
      </c>
      <c r="I5" s="549" t="s">
        <v>1265</v>
      </c>
      <c r="J5" s="549" t="s">
        <v>1266</v>
      </c>
      <c r="K5" s="549" t="s">
        <v>1267</v>
      </c>
      <c r="L5" s="549" t="s">
        <v>1268</v>
      </c>
      <c r="M5" s="549" t="s">
        <v>1269</v>
      </c>
    </row>
    <row r="6" spans="1:13" ht="15" customHeight="1">
      <c r="A6" s="707" t="s">
        <v>1270</v>
      </c>
      <c r="B6" s="708"/>
      <c r="C6" s="707" t="s">
        <v>1271</v>
      </c>
      <c r="D6" s="708"/>
      <c r="E6" s="708"/>
      <c r="F6" s="708"/>
      <c r="G6" s="550" t="s">
        <v>1272</v>
      </c>
      <c r="H6" s="550" t="s">
        <v>1273</v>
      </c>
      <c r="I6" s="550" t="s">
        <v>1274</v>
      </c>
      <c r="J6" s="550" t="s">
        <v>1275</v>
      </c>
      <c r="K6" s="550" t="s">
        <v>1276</v>
      </c>
      <c r="L6" s="550" t="s">
        <v>1277</v>
      </c>
      <c r="M6" s="551">
        <v>10</v>
      </c>
    </row>
    <row r="7" spans="1:17" s="555" customFormat="1" ht="18" customHeight="1">
      <c r="A7" s="552"/>
      <c r="B7" s="553"/>
      <c r="C7" s="552"/>
      <c r="D7" s="553"/>
      <c r="E7" s="552"/>
      <c r="F7" s="552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</row>
    <row r="8" spans="1:17" s="563" customFormat="1" ht="15" customHeight="1">
      <c r="A8" s="556" t="s">
        <v>1498</v>
      </c>
      <c r="B8" s="557"/>
      <c r="C8" s="558" t="s">
        <v>1278</v>
      </c>
      <c r="D8" s="1"/>
      <c r="E8" s="558"/>
      <c r="F8" s="559"/>
      <c r="G8" s="560">
        <v>2261</v>
      </c>
      <c r="H8" s="560">
        <v>57318</v>
      </c>
      <c r="I8" s="561">
        <f>G8*H8</f>
        <v>129595998</v>
      </c>
      <c r="J8" s="562">
        <v>57318</v>
      </c>
      <c r="K8" s="562">
        <f>J8*G8</f>
        <v>129595998</v>
      </c>
      <c r="L8" s="562"/>
      <c r="M8" s="562"/>
      <c r="N8" s="562"/>
      <c r="O8" s="562"/>
      <c r="P8" s="562"/>
      <c r="Q8" s="562"/>
    </row>
    <row r="9" spans="1:17" s="563" customFormat="1" ht="15" customHeight="1">
      <c r="A9" s="556" t="s">
        <v>1499</v>
      </c>
      <c r="C9" s="558" t="s">
        <v>1279</v>
      </c>
      <c r="D9" s="1"/>
      <c r="E9" s="558"/>
      <c r="F9" s="559"/>
      <c r="G9" s="560">
        <v>296152</v>
      </c>
      <c r="H9" s="560">
        <v>12</v>
      </c>
      <c r="I9" s="561">
        <f aca="true" t="shared" si="0" ref="I9:I16">G9*H9</f>
        <v>3553824</v>
      </c>
      <c r="J9" s="562">
        <v>12</v>
      </c>
      <c r="K9" s="562">
        <f aca="true" t="shared" si="1" ref="K9:K71">J9*G9</f>
        <v>3553824</v>
      </c>
      <c r="L9" s="562"/>
      <c r="M9" s="562"/>
      <c r="N9" s="562"/>
      <c r="O9" s="562"/>
      <c r="P9" s="562"/>
      <c r="Q9" s="562"/>
    </row>
    <row r="10" spans="1:17" s="563" customFormat="1" ht="15" customHeight="1">
      <c r="A10" s="556" t="s">
        <v>1500</v>
      </c>
      <c r="B10" s="265"/>
      <c r="C10" s="558" t="s">
        <v>1280</v>
      </c>
      <c r="D10" s="1"/>
      <c r="E10" s="558"/>
      <c r="F10" s="559"/>
      <c r="G10" s="560">
        <v>3862</v>
      </c>
      <c r="H10" s="560">
        <v>173</v>
      </c>
      <c r="I10" s="561">
        <f t="shared" si="0"/>
        <v>668126</v>
      </c>
      <c r="J10" s="562">
        <v>173</v>
      </c>
      <c r="K10" s="562">
        <f t="shared" si="1"/>
        <v>668126</v>
      </c>
      <c r="L10" s="562"/>
      <c r="M10" s="562"/>
      <c r="N10" s="562"/>
      <c r="O10" s="562"/>
      <c r="P10" s="562"/>
      <c r="Q10" s="562"/>
    </row>
    <row r="11" spans="1:17" s="563" customFormat="1" ht="15" customHeight="1">
      <c r="A11" s="556"/>
      <c r="B11" s="265"/>
      <c r="C11" s="558"/>
      <c r="D11" s="1"/>
      <c r="E11" s="558"/>
      <c r="F11" s="559"/>
      <c r="G11" s="560"/>
      <c r="H11" s="560"/>
      <c r="I11" s="561"/>
      <c r="J11" s="562"/>
      <c r="K11" s="562"/>
      <c r="L11" s="562"/>
      <c r="M11" s="562"/>
      <c r="N11" s="562"/>
      <c r="O11" s="562"/>
      <c r="P11" s="562"/>
      <c r="Q11" s="562"/>
    </row>
    <row r="12" spans="1:17" s="563" customFormat="1" ht="15" customHeight="1">
      <c r="A12" s="556" t="s">
        <v>1501</v>
      </c>
      <c r="B12" s="265"/>
      <c r="C12" s="558" t="s">
        <v>930</v>
      </c>
      <c r="D12" s="1"/>
      <c r="E12" s="558"/>
      <c r="F12" s="559"/>
      <c r="G12" s="560"/>
      <c r="H12" s="560"/>
      <c r="I12" s="561"/>
      <c r="J12" s="562"/>
      <c r="K12" s="562"/>
      <c r="L12" s="562"/>
      <c r="M12" s="562"/>
      <c r="N12" s="562"/>
      <c r="O12" s="562"/>
      <c r="P12" s="562"/>
      <c r="Q12" s="562"/>
    </row>
    <row r="13" spans="1:17" s="569" customFormat="1" ht="15" customHeight="1">
      <c r="A13" s="539"/>
      <c r="B13" s="564" t="s">
        <v>1281</v>
      </c>
      <c r="C13" s="565"/>
      <c r="D13" s="566" t="s">
        <v>1282</v>
      </c>
      <c r="E13" s="565"/>
      <c r="F13" s="567"/>
      <c r="G13" s="542">
        <v>6837090</v>
      </c>
      <c r="H13" s="542">
        <v>1</v>
      </c>
      <c r="I13" s="561">
        <f t="shared" si="0"/>
        <v>6837090</v>
      </c>
      <c r="J13" s="568">
        <v>1</v>
      </c>
      <c r="K13" s="562">
        <f t="shared" si="1"/>
        <v>6837090</v>
      </c>
      <c r="L13" s="562"/>
      <c r="M13" s="562"/>
      <c r="N13" s="568"/>
      <c r="O13" s="568"/>
      <c r="P13" s="568"/>
      <c r="Q13" s="568"/>
    </row>
    <row r="14" spans="1:17" s="569" customFormat="1" ht="15" customHeight="1">
      <c r="A14" s="539"/>
      <c r="B14" s="564" t="s">
        <v>1283</v>
      </c>
      <c r="C14" s="565"/>
      <c r="D14" s="566" t="s">
        <v>1284</v>
      </c>
      <c r="E14" s="565"/>
      <c r="F14" s="567"/>
      <c r="G14" s="542">
        <v>510</v>
      </c>
      <c r="H14" s="542">
        <v>114229</v>
      </c>
      <c r="I14" s="561">
        <f t="shared" si="0"/>
        <v>58256790</v>
      </c>
      <c r="J14" s="568">
        <v>114229</v>
      </c>
      <c r="K14" s="562">
        <f t="shared" si="1"/>
        <v>58256790</v>
      </c>
      <c r="L14" s="562"/>
      <c r="M14" s="562"/>
      <c r="N14" s="568"/>
      <c r="O14" s="568"/>
      <c r="P14" s="568"/>
      <c r="Q14" s="568"/>
    </row>
    <row r="15" spans="1:17" s="569" customFormat="1" ht="15" customHeight="1">
      <c r="A15" s="539"/>
      <c r="B15" s="564" t="s">
        <v>1285</v>
      </c>
      <c r="C15" s="565"/>
      <c r="D15" s="566" t="s">
        <v>1286</v>
      </c>
      <c r="E15" s="565"/>
      <c r="F15" s="567"/>
      <c r="G15" s="542">
        <v>296</v>
      </c>
      <c r="H15" s="542">
        <v>107353</v>
      </c>
      <c r="I15" s="561">
        <f t="shared" si="0"/>
        <v>31776488</v>
      </c>
      <c r="J15" s="568">
        <v>107353</v>
      </c>
      <c r="K15" s="562">
        <f t="shared" si="1"/>
        <v>31776488</v>
      </c>
      <c r="L15" s="562"/>
      <c r="M15" s="562"/>
      <c r="N15" s="568"/>
      <c r="O15" s="568"/>
      <c r="P15" s="568"/>
      <c r="Q15" s="568"/>
    </row>
    <row r="16" spans="1:17" s="569" customFormat="1" ht="15" customHeight="1">
      <c r="A16" s="539"/>
      <c r="B16" s="564" t="s">
        <v>1287</v>
      </c>
      <c r="C16" s="565"/>
      <c r="D16" s="566" t="s">
        <v>1288</v>
      </c>
      <c r="E16" s="565"/>
      <c r="F16" s="567"/>
      <c r="G16" s="542">
        <v>124</v>
      </c>
      <c r="H16" s="542">
        <v>78177</v>
      </c>
      <c r="I16" s="561">
        <f t="shared" si="0"/>
        <v>9693948</v>
      </c>
      <c r="J16" s="568">
        <v>78177</v>
      </c>
      <c r="K16" s="562">
        <f t="shared" si="1"/>
        <v>9693948</v>
      </c>
      <c r="L16" s="562"/>
      <c r="M16" s="562"/>
      <c r="N16" s="568"/>
      <c r="O16" s="568"/>
      <c r="P16" s="568"/>
      <c r="Q16" s="568"/>
    </row>
    <row r="17" spans="1:17" s="569" customFormat="1" ht="15" customHeight="1">
      <c r="A17" s="539"/>
      <c r="B17" s="540"/>
      <c r="C17" s="565"/>
      <c r="E17" s="570" t="s">
        <v>1289</v>
      </c>
      <c r="F17" s="567"/>
      <c r="G17" s="542"/>
      <c r="H17" s="542"/>
      <c r="I17" s="571">
        <f>SUM(I13:I16)</f>
        <v>106564316</v>
      </c>
      <c r="J17" s="568"/>
      <c r="K17" s="571">
        <f>SUM(K13:K16)</f>
        <v>106564316</v>
      </c>
      <c r="L17" s="562"/>
      <c r="M17" s="562"/>
      <c r="N17" s="568"/>
      <c r="O17" s="568"/>
      <c r="P17" s="568"/>
      <c r="Q17" s="568"/>
    </row>
    <row r="18" spans="1:17" s="569" customFormat="1" ht="15" customHeight="1">
      <c r="A18" s="539"/>
      <c r="B18" s="540"/>
      <c r="C18" s="565"/>
      <c r="E18" s="565"/>
      <c r="F18" s="567"/>
      <c r="G18" s="572"/>
      <c r="H18" s="572"/>
      <c r="I18" s="572"/>
      <c r="J18" s="568"/>
      <c r="K18" s="562"/>
      <c r="L18" s="562"/>
      <c r="M18" s="562"/>
      <c r="N18" s="568"/>
      <c r="O18" s="568"/>
      <c r="P18" s="568"/>
      <c r="Q18" s="568"/>
    </row>
    <row r="19" spans="1:17" s="563" customFormat="1" ht="15" customHeight="1">
      <c r="A19" s="556" t="s">
        <v>1502</v>
      </c>
      <c r="B19" s="265"/>
      <c r="C19" s="558" t="s">
        <v>1290</v>
      </c>
      <c r="D19" s="1"/>
      <c r="E19" s="558"/>
      <c r="F19" s="559"/>
      <c r="G19" s="560">
        <v>2</v>
      </c>
      <c r="H19" s="560">
        <v>31000000</v>
      </c>
      <c r="I19" s="561">
        <f aca="true" t="shared" si="2" ref="I19:I28">G19*H19</f>
        <v>62000000</v>
      </c>
      <c r="J19" s="562">
        <v>32596719</v>
      </c>
      <c r="K19" s="562">
        <f t="shared" si="1"/>
        <v>65193438</v>
      </c>
      <c r="L19" s="562">
        <f>J19-H19</f>
        <v>1596719</v>
      </c>
      <c r="M19" s="562">
        <f>K19-I19</f>
        <v>3193438</v>
      </c>
      <c r="N19" s="562"/>
      <c r="O19" s="562"/>
      <c r="P19" s="562"/>
      <c r="Q19" s="562"/>
    </row>
    <row r="20" spans="1:17" s="563" customFormat="1" ht="15" customHeight="1">
      <c r="A20" s="556"/>
      <c r="B20" s="265"/>
      <c r="C20" s="558"/>
      <c r="D20" s="1"/>
      <c r="E20" s="558"/>
      <c r="F20" s="559"/>
      <c r="G20" s="561"/>
      <c r="H20" s="561"/>
      <c r="I20" s="561"/>
      <c r="J20" s="562"/>
      <c r="K20" s="562"/>
      <c r="L20" s="562"/>
      <c r="M20" s="562"/>
      <c r="N20" s="562"/>
      <c r="O20" s="562"/>
      <c r="P20" s="562"/>
      <c r="Q20" s="562"/>
    </row>
    <row r="21" spans="1:17" s="563" customFormat="1" ht="15" customHeight="1">
      <c r="A21" s="556" t="s">
        <v>1503</v>
      </c>
      <c r="B21" s="265"/>
      <c r="C21" s="558" t="s">
        <v>1291</v>
      </c>
      <c r="D21" s="1"/>
      <c r="E21" s="558"/>
      <c r="F21" s="559"/>
      <c r="G21" s="560">
        <v>4007</v>
      </c>
      <c r="H21" s="560">
        <v>57318</v>
      </c>
      <c r="I21" s="561">
        <f t="shared" si="2"/>
        <v>229673226</v>
      </c>
      <c r="J21" s="562">
        <v>57318</v>
      </c>
      <c r="K21" s="562">
        <f t="shared" si="1"/>
        <v>229673226</v>
      </c>
      <c r="L21" s="562"/>
      <c r="M21" s="562"/>
      <c r="N21" s="562"/>
      <c r="O21" s="562"/>
      <c r="P21" s="562"/>
      <c r="Q21" s="562"/>
    </row>
    <row r="22" spans="1:17" s="563" customFormat="1" ht="15" customHeight="1">
      <c r="A22" s="556"/>
      <c r="B22" s="265"/>
      <c r="C22" s="558"/>
      <c r="D22" s="1"/>
      <c r="E22" s="558"/>
      <c r="F22" s="559"/>
      <c r="G22" s="560"/>
      <c r="H22" s="560"/>
      <c r="I22" s="561"/>
      <c r="J22" s="562"/>
      <c r="K22" s="562"/>
      <c r="L22" s="562"/>
      <c r="M22" s="562"/>
      <c r="N22" s="562"/>
      <c r="O22" s="562"/>
      <c r="P22" s="562"/>
      <c r="Q22" s="562"/>
    </row>
    <row r="23" spans="1:17" s="563" customFormat="1" ht="15" customHeight="1">
      <c r="A23" s="556" t="s">
        <v>1504</v>
      </c>
      <c r="B23" s="265"/>
      <c r="C23" s="558" t="s">
        <v>1292</v>
      </c>
      <c r="D23" s="1"/>
      <c r="E23" s="558"/>
      <c r="F23" s="559"/>
      <c r="G23" s="560">
        <v>1159.64</v>
      </c>
      <c r="H23" s="560">
        <v>57318</v>
      </c>
      <c r="I23" s="561">
        <v>66468408</v>
      </c>
      <c r="J23" s="562">
        <v>57318</v>
      </c>
      <c r="K23" s="561">
        <v>66468408</v>
      </c>
      <c r="L23" s="562"/>
      <c r="M23" s="562"/>
      <c r="N23" s="562"/>
      <c r="O23" s="562"/>
      <c r="P23" s="562"/>
      <c r="Q23" s="562"/>
    </row>
    <row r="24" spans="1:17" s="563" customFormat="1" ht="15" customHeight="1">
      <c r="A24" s="556"/>
      <c r="B24" s="265"/>
      <c r="C24" s="558"/>
      <c r="D24" s="1"/>
      <c r="E24" s="558"/>
      <c r="F24" s="559"/>
      <c r="G24" s="560"/>
      <c r="H24" s="560"/>
      <c r="I24" s="561"/>
      <c r="J24" s="562"/>
      <c r="K24" s="562"/>
      <c r="L24" s="562"/>
      <c r="M24" s="562"/>
      <c r="N24" s="562"/>
      <c r="O24" s="562"/>
      <c r="P24" s="562"/>
      <c r="Q24" s="562"/>
    </row>
    <row r="25" spans="1:17" s="563" customFormat="1" ht="15" customHeight="1">
      <c r="A25" s="556" t="s">
        <v>1505</v>
      </c>
      <c r="B25" s="265"/>
      <c r="C25" s="558" t="s">
        <v>1293</v>
      </c>
      <c r="D25" s="1"/>
      <c r="E25" s="558"/>
      <c r="F25" s="559"/>
      <c r="G25" s="560"/>
      <c r="H25" s="560"/>
      <c r="I25" s="561"/>
      <c r="J25" s="562"/>
      <c r="K25" s="562"/>
      <c r="L25" s="562"/>
      <c r="M25" s="562"/>
      <c r="N25" s="562"/>
      <c r="O25" s="562"/>
      <c r="P25" s="562"/>
      <c r="Q25" s="562"/>
    </row>
    <row r="26" spans="1:17" s="569" customFormat="1" ht="15" customHeight="1">
      <c r="A26" s="539"/>
      <c r="B26" s="564" t="s">
        <v>1294</v>
      </c>
      <c r="C26" s="565"/>
      <c r="D26" s="566" t="s">
        <v>1295</v>
      </c>
      <c r="E26" s="565"/>
      <c r="F26" s="567"/>
      <c r="G26" s="573">
        <v>1300</v>
      </c>
      <c r="H26" s="573">
        <v>57318</v>
      </c>
      <c r="I26" s="561">
        <f t="shared" si="2"/>
        <v>74513400</v>
      </c>
      <c r="J26" s="568">
        <v>57318</v>
      </c>
      <c r="K26" s="562">
        <f t="shared" si="1"/>
        <v>74513400</v>
      </c>
      <c r="L26" s="562"/>
      <c r="M26" s="562"/>
      <c r="N26" s="568"/>
      <c r="O26" s="568"/>
      <c r="P26" s="568"/>
      <c r="Q26" s="568"/>
    </row>
    <row r="27" spans="1:17" s="569" customFormat="1" ht="15" customHeight="1">
      <c r="A27" s="539"/>
      <c r="B27" s="564" t="s">
        <v>1296</v>
      </c>
      <c r="C27" s="565"/>
      <c r="D27" s="566" t="s">
        <v>1297</v>
      </c>
      <c r="E27" s="565"/>
      <c r="F27" s="567"/>
      <c r="G27" s="573">
        <v>520</v>
      </c>
      <c r="H27" s="573">
        <v>57318</v>
      </c>
      <c r="I27" s="561">
        <f t="shared" si="2"/>
        <v>29805360</v>
      </c>
      <c r="J27" s="568">
        <v>57318</v>
      </c>
      <c r="K27" s="562">
        <f t="shared" si="1"/>
        <v>29805360</v>
      </c>
      <c r="L27" s="562"/>
      <c r="M27" s="562"/>
      <c r="N27" s="568"/>
      <c r="O27" s="568"/>
      <c r="P27" s="568"/>
      <c r="Q27" s="568"/>
    </row>
    <row r="28" spans="1:17" s="569" customFormat="1" ht="15" customHeight="1">
      <c r="A28" s="539"/>
      <c r="B28" s="564" t="s">
        <v>1298</v>
      </c>
      <c r="C28" s="565"/>
      <c r="D28" s="566" t="s">
        <v>1299</v>
      </c>
      <c r="E28" s="565"/>
      <c r="F28" s="567"/>
      <c r="G28" s="573">
        <v>10000000</v>
      </c>
      <c r="H28" s="573">
        <v>1</v>
      </c>
      <c r="I28" s="561">
        <f t="shared" si="2"/>
        <v>10000000</v>
      </c>
      <c r="J28" s="568">
        <v>1</v>
      </c>
      <c r="K28" s="562">
        <f t="shared" si="1"/>
        <v>10000000</v>
      </c>
      <c r="L28" s="562"/>
      <c r="M28" s="562"/>
      <c r="N28" s="568"/>
      <c r="O28" s="568"/>
      <c r="P28" s="568"/>
      <c r="Q28" s="568"/>
    </row>
    <row r="29" spans="1:17" s="577" customFormat="1" ht="15" customHeight="1">
      <c r="A29" s="574"/>
      <c r="B29" s="575"/>
      <c r="C29" s="576"/>
      <c r="E29" s="576" t="s">
        <v>1300</v>
      </c>
      <c r="F29" s="578"/>
      <c r="G29" s="579"/>
      <c r="H29" s="579"/>
      <c r="I29" s="571">
        <f>SUM(I26:I28)</f>
        <v>114318760</v>
      </c>
      <c r="J29" s="580"/>
      <c r="K29" s="571">
        <f>SUM(K26:K28)</f>
        <v>114318760</v>
      </c>
      <c r="L29" s="562"/>
      <c r="M29" s="571"/>
      <c r="N29" s="580"/>
      <c r="O29" s="580"/>
      <c r="P29" s="580"/>
      <c r="Q29" s="580"/>
    </row>
    <row r="30" spans="1:17" s="569" customFormat="1" ht="15" customHeight="1">
      <c r="A30" s="539"/>
      <c r="B30" s="540"/>
      <c r="C30" s="565"/>
      <c r="E30" s="565"/>
      <c r="F30" s="567"/>
      <c r="G30" s="542"/>
      <c r="H30" s="542"/>
      <c r="I30" s="572"/>
      <c r="J30" s="568"/>
      <c r="K30" s="562"/>
      <c r="L30" s="562"/>
      <c r="M30" s="562"/>
      <c r="N30" s="568"/>
      <c r="O30" s="568"/>
      <c r="P30" s="568"/>
      <c r="Q30" s="568"/>
    </row>
    <row r="31" spans="1:17" s="563" customFormat="1" ht="15" customHeight="1">
      <c r="A31" s="556" t="s">
        <v>1506</v>
      </c>
      <c r="B31" s="265"/>
      <c r="C31" s="558" t="s">
        <v>1301</v>
      </c>
      <c r="D31" s="1"/>
      <c r="E31" s="558"/>
      <c r="F31" s="559"/>
      <c r="G31" s="560">
        <v>725000</v>
      </c>
      <c r="H31" s="560">
        <v>76</v>
      </c>
      <c r="I31" s="561">
        <f>G31*H31</f>
        <v>55100000</v>
      </c>
      <c r="J31" s="562">
        <v>75</v>
      </c>
      <c r="K31" s="562">
        <f t="shared" si="1"/>
        <v>54375000</v>
      </c>
      <c r="L31" s="562">
        <f>J31-H31</f>
        <v>-1</v>
      </c>
      <c r="M31" s="562">
        <f>K31-I31</f>
        <v>-725000</v>
      </c>
      <c r="N31" s="562"/>
      <c r="O31" s="562"/>
      <c r="P31" s="562"/>
      <c r="Q31" s="562"/>
    </row>
    <row r="32" spans="7:17" s="563" customFormat="1" ht="15" customHeight="1">
      <c r="G32" s="581"/>
      <c r="H32" s="581"/>
      <c r="I32" s="561"/>
      <c r="J32" s="562"/>
      <c r="K32" s="562"/>
      <c r="L32" s="562"/>
      <c r="M32" s="562"/>
      <c r="N32" s="562"/>
      <c r="O32" s="562"/>
      <c r="P32" s="562"/>
      <c r="Q32" s="562"/>
    </row>
    <row r="33" spans="1:17" s="563" customFormat="1" ht="15" customHeight="1">
      <c r="A33" s="556" t="s">
        <v>1507</v>
      </c>
      <c r="B33" s="265"/>
      <c r="C33" s="558" t="s">
        <v>1302</v>
      </c>
      <c r="D33" s="1"/>
      <c r="E33" s="558"/>
      <c r="F33" s="559"/>
      <c r="G33" s="560"/>
      <c r="H33" s="560"/>
      <c r="I33" s="561"/>
      <c r="J33" s="562"/>
      <c r="K33" s="562"/>
      <c r="L33" s="562"/>
      <c r="M33" s="562"/>
      <c r="N33" s="562"/>
      <c r="O33" s="562"/>
      <c r="P33" s="562"/>
      <c r="Q33" s="562"/>
    </row>
    <row r="34" spans="2:17" s="582" customFormat="1" ht="15" customHeight="1">
      <c r="B34" s="583" t="s">
        <v>1303</v>
      </c>
      <c r="D34" s="583" t="s">
        <v>1304</v>
      </c>
      <c r="E34" s="583"/>
      <c r="F34" s="583"/>
      <c r="G34" s="584">
        <v>176000</v>
      </c>
      <c r="H34" s="584">
        <v>125</v>
      </c>
      <c r="I34" s="585">
        <f>G34*H34</f>
        <v>22000000</v>
      </c>
      <c r="J34" s="586">
        <v>141</v>
      </c>
      <c r="K34" s="562">
        <f t="shared" si="1"/>
        <v>24816000</v>
      </c>
      <c r="L34" s="562">
        <f>J34-H34</f>
        <v>16</v>
      </c>
      <c r="M34" s="562">
        <f>K34-I34</f>
        <v>2816000</v>
      </c>
      <c r="N34" s="586"/>
      <c r="O34" s="586"/>
      <c r="P34" s="586"/>
      <c r="Q34" s="586"/>
    </row>
    <row r="35" spans="2:17" s="582" customFormat="1" ht="15" customHeight="1">
      <c r="B35" s="583" t="s">
        <v>1305</v>
      </c>
      <c r="D35" s="583" t="s">
        <v>1306</v>
      </c>
      <c r="E35" s="583"/>
      <c r="F35" s="583"/>
      <c r="G35" s="584">
        <v>442000</v>
      </c>
      <c r="H35" s="584">
        <v>30</v>
      </c>
      <c r="I35" s="585">
        <f>G35*H35</f>
        <v>13260000</v>
      </c>
      <c r="J35" s="586">
        <v>33</v>
      </c>
      <c r="K35" s="562">
        <f t="shared" si="1"/>
        <v>14586000</v>
      </c>
      <c r="L35" s="562">
        <f>J35-H35</f>
        <v>3</v>
      </c>
      <c r="M35" s="562">
        <f>K35-I35</f>
        <v>1326000</v>
      </c>
      <c r="N35" s="586"/>
      <c r="O35" s="586"/>
      <c r="P35" s="586"/>
      <c r="Q35" s="586"/>
    </row>
    <row r="36" spans="5:17" s="577" customFormat="1" ht="15" customHeight="1">
      <c r="E36" s="576" t="s">
        <v>1307</v>
      </c>
      <c r="F36" s="587"/>
      <c r="G36" s="588"/>
      <c r="H36" s="579"/>
      <c r="I36" s="571">
        <f>SUM(I34:I35)</f>
        <v>35260000</v>
      </c>
      <c r="J36" s="580"/>
      <c r="K36" s="571">
        <f>SUM(K34:K35)</f>
        <v>39402000</v>
      </c>
      <c r="L36" s="562"/>
      <c r="M36" s="571">
        <f>K36-I36</f>
        <v>4142000</v>
      </c>
      <c r="N36" s="580"/>
      <c r="O36" s="580"/>
      <c r="P36" s="580"/>
      <c r="Q36" s="580"/>
    </row>
    <row r="37" spans="2:17" s="563" customFormat="1" ht="15" customHeight="1">
      <c r="B37" s="569"/>
      <c r="D37" s="569"/>
      <c r="E37" s="558"/>
      <c r="F37" s="1"/>
      <c r="G37" s="589"/>
      <c r="H37" s="542"/>
      <c r="I37" s="572"/>
      <c r="J37" s="562"/>
      <c r="K37" s="562"/>
      <c r="L37" s="562"/>
      <c r="M37" s="562"/>
      <c r="N37" s="562"/>
      <c r="O37" s="562"/>
      <c r="P37" s="562"/>
      <c r="Q37" s="562"/>
    </row>
    <row r="38" spans="1:17" s="563" customFormat="1" ht="15" customHeight="1">
      <c r="A38" s="556" t="s">
        <v>1508</v>
      </c>
      <c r="B38" s="265"/>
      <c r="C38" s="558" t="s">
        <v>1308</v>
      </c>
      <c r="D38" s="1"/>
      <c r="E38" s="558"/>
      <c r="F38" s="559"/>
      <c r="G38" s="560">
        <v>399500</v>
      </c>
      <c r="H38" s="560">
        <v>44</v>
      </c>
      <c r="I38" s="561">
        <f aca="true" t="shared" si="3" ref="I38:I50">G38*H38</f>
        <v>17578000</v>
      </c>
      <c r="J38" s="562">
        <v>47</v>
      </c>
      <c r="K38" s="562">
        <f t="shared" si="1"/>
        <v>18776500</v>
      </c>
      <c r="L38" s="562">
        <f>J38-H38</f>
        <v>3</v>
      </c>
      <c r="M38" s="562">
        <f>K38-I38</f>
        <v>1198500</v>
      </c>
      <c r="N38" s="562"/>
      <c r="O38" s="562"/>
      <c r="P38" s="562"/>
      <c r="Q38" s="562"/>
    </row>
    <row r="39" spans="1:17" s="563" customFormat="1" ht="15" customHeight="1">
      <c r="A39" s="556"/>
      <c r="B39" s="556"/>
      <c r="C39" s="558"/>
      <c r="D39" s="1"/>
      <c r="E39" s="558"/>
      <c r="F39" s="559"/>
      <c r="G39" s="560"/>
      <c r="H39" s="560"/>
      <c r="I39" s="561"/>
      <c r="J39" s="562"/>
      <c r="K39" s="562"/>
      <c r="L39" s="562"/>
      <c r="M39" s="562"/>
      <c r="N39" s="562"/>
      <c r="O39" s="562"/>
      <c r="P39" s="562"/>
      <c r="Q39" s="562"/>
    </row>
    <row r="40" spans="1:17" s="563" customFormat="1" ht="15" customHeight="1">
      <c r="A40" s="556" t="s">
        <v>1509</v>
      </c>
      <c r="B40" s="265"/>
      <c r="C40" s="558" t="s">
        <v>1309</v>
      </c>
      <c r="D40" s="1"/>
      <c r="E40" s="558"/>
      <c r="F40" s="559"/>
      <c r="G40" s="560">
        <v>361000</v>
      </c>
      <c r="H40" s="560">
        <v>120</v>
      </c>
      <c r="I40" s="561">
        <f t="shared" si="3"/>
        <v>43320000</v>
      </c>
      <c r="J40" s="562">
        <v>121</v>
      </c>
      <c r="K40" s="562">
        <f t="shared" si="1"/>
        <v>43681000</v>
      </c>
      <c r="L40" s="562">
        <f>J40-H40</f>
        <v>1</v>
      </c>
      <c r="M40" s="562">
        <f>K40-I40</f>
        <v>361000</v>
      </c>
      <c r="N40" s="562"/>
      <c r="O40" s="562"/>
      <c r="P40" s="562"/>
      <c r="Q40" s="562"/>
    </row>
    <row r="41" spans="1:17" s="563" customFormat="1" ht="15" customHeight="1">
      <c r="A41" s="556"/>
      <c r="B41" s="556"/>
      <c r="C41" s="558"/>
      <c r="D41" s="1"/>
      <c r="E41" s="558"/>
      <c r="F41" s="559"/>
      <c r="G41" s="560"/>
      <c r="H41" s="560"/>
      <c r="I41" s="561"/>
      <c r="J41" s="562"/>
      <c r="K41" s="562"/>
      <c r="L41" s="562"/>
      <c r="M41" s="562"/>
      <c r="N41" s="562"/>
      <c r="O41" s="562"/>
      <c r="P41" s="562"/>
      <c r="Q41" s="562"/>
    </row>
    <row r="42" spans="1:17" s="563" customFormat="1" ht="15" customHeight="1">
      <c r="A42" s="556" t="s">
        <v>1510</v>
      </c>
      <c r="B42" s="556"/>
      <c r="C42" s="558" t="s">
        <v>1310</v>
      </c>
      <c r="D42" s="1"/>
      <c r="E42" s="558"/>
      <c r="F42" s="559"/>
      <c r="G42" s="560">
        <v>182000</v>
      </c>
      <c r="H42" s="560">
        <v>1722</v>
      </c>
      <c r="I42" s="561">
        <f t="shared" si="3"/>
        <v>313404000</v>
      </c>
      <c r="J42" s="562">
        <v>1737</v>
      </c>
      <c r="K42" s="562">
        <f t="shared" si="1"/>
        <v>316134000</v>
      </c>
      <c r="L42" s="562">
        <f>J42-H42</f>
        <v>15</v>
      </c>
      <c r="M42" s="562">
        <f>K42-I42</f>
        <v>2730000</v>
      </c>
      <c r="N42" s="562"/>
      <c r="O42" s="562"/>
      <c r="P42" s="562"/>
      <c r="Q42" s="562"/>
    </row>
    <row r="43" spans="1:17" s="563" customFormat="1" ht="15" customHeight="1">
      <c r="A43" s="556"/>
      <c r="B43" s="556"/>
      <c r="C43" s="558"/>
      <c r="D43" s="1"/>
      <c r="E43" s="558"/>
      <c r="F43" s="559"/>
      <c r="G43" s="560"/>
      <c r="H43" s="560"/>
      <c r="I43" s="561"/>
      <c r="J43" s="562"/>
      <c r="K43" s="562"/>
      <c r="L43" s="562"/>
      <c r="M43" s="562"/>
      <c r="N43" s="562"/>
      <c r="O43" s="562"/>
      <c r="P43" s="562"/>
      <c r="Q43" s="562"/>
    </row>
    <row r="44" spans="1:17" s="563" customFormat="1" ht="15" customHeight="1">
      <c r="A44" s="556" t="s">
        <v>1511</v>
      </c>
      <c r="B44" s="556"/>
      <c r="C44" s="558" t="s">
        <v>1311</v>
      </c>
      <c r="D44" s="1"/>
      <c r="E44" s="558"/>
      <c r="F44" s="559"/>
      <c r="G44" s="560"/>
      <c r="H44" s="560"/>
      <c r="I44" s="561"/>
      <c r="J44" s="562"/>
      <c r="K44" s="562"/>
      <c r="L44" s="562"/>
      <c r="M44" s="562"/>
      <c r="N44" s="562"/>
      <c r="O44" s="562"/>
      <c r="P44" s="562"/>
      <c r="Q44" s="562"/>
    </row>
    <row r="45" spans="1:17" s="566" customFormat="1" ht="15" customHeight="1">
      <c r="A45" s="539"/>
      <c r="B45" s="564" t="s">
        <v>1312</v>
      </c>
      <c r="C45" s="1"/>
      <c r="D45" s="540" t="s">
        <v>1313</v>
      </c>
      <c r="E45" s="540"/>
      <c r="F45" s="590"/>
      <c r="G45" s="542">
        <v>187000</v>
      </c>
      <c r="H45" s="542">
        <v>1634</v>
      </c>
      <c r="I45" s="561">
        <f t="shared" si="3"/>
        <v>305558000</v>
      </c>
      <c r="J45" s="591">
        <v>1639</v>
      </c>
      <c r="K45" s="562">
        <f t="shared" si="1"/>
        <v>306493000</v>
      </c>
      <c r="L45" s="562">
        <f aca="true" t="shared" si="4" ref="L45:M50">J45-H45</f>
        <v>5</v>
      </c>
      <c r="M45" s="562">
        <f t="shared" si="4"/>
        <v>935000</v>
      </c>
      <c r="N45" s="591"/>
      <c r="O45" s="591"/>
      <c r="P45" s="591"/>
      <c r="Q45" s="591"/>
    </row>
    <row r="46" spans="1:17" s="566" customFormat="1" ht="15" customHeight="1">
      <c r="A46" s="539"/>
      <c r="B46" s="564" t="s">
        <v>1314</v>
      </c>
      <c r="C46" s="1"/>
      <c r="D46" s="540" t="s">
        <v>1315</v>
      </c>
      <c r="E46" s="540"/>
      <c r="F46" s="590"/>
      <c r="G46" s="542">
        <v>194000</v>
      </c>
      <c r="H46" s="542">
        <v>1932</v>
      </c>
      <c r="I46" s="561">
        <f t="shared" si="3"/>
        <v>374808000</v>
      </c>
      <c r="J46" s="591">
        <v>1942</v>
      </c>
      <c r="K46" s="562">
        <f t="shared" si="1"/>
        <v>376748000</v>
      </c>
      <c r="L46" s="562">
        <f t="shared" si="4"/>
        <v>10</v>
      </c>
      <c r="M46" s="562">
        <f t="shared" si="4"/>
        <v>1940000</v>
      </c>
      <c r="N46" s="591"/>
      <c r="O46" s="591"/>
      <c r="P46" s="591"/>
      <c r="Q46" s="591"/>
    </row>
    <row r="47" spans="1:17" s="566" customFormat="1" ht="15" customHeight="1">
      <c r="A47" s="539"/>
      <c r="B47" s="564" t="s">
        <v>1316</v>
      </c>
      <c r="C47" s="1"/>
      <c r="D47" s="540" t="s">
        <v>1317</v>
      </c>
      <c r="E47" s="265"/>
      <c r="F47" s="567"/>
      <c r="G47" s="542">
        <v>240000</v>
      </c>
      <c r="H47" s="542">
        <v>4334</v>
      </c>
      <c r="I47" s="561">
        <f t="shared" si="3"/>
        <v>1040160000</v>
      </c>
      <c r="J47" s="591">
        <v>4350</v>
      </c>
      <c r="K47" s="562">
        <f t="shared" si="1"/>
        <v>1044000000</v>
      </c>
      <c r="L47" s="562">
        <f t="shared" si="4"/>
        <v>16</v>
      </c>
      <c r="M47" s="562">
        <f t="shared" si="4"/>
        <v>3840000</v>
      </c>
      <c r="N47" s="591"/>
      <c r="O47" s="591"/>
      <c r="P47" s="591"/>
      <c r="Q47" s="591"/>
    </row>
    <row r="48" spans="1:17" s="566" customFormat="1" ht="15" customHeight="1">
      <c r="A48" s="539"/>
      <c r="B48" s="564" t="s">
        <v>1318</v>
      </c>
      <c r="C48" s="1"/>
      <c r="D48" s="540" t="s">
        <v>1319</v>
      </c>
      <c r="E48" s="265"/>
      <c r="F48" s="567"/>
      <c r="G48" s="542">
        <v>480000</v>
      </c>
      <c r="H48" s="542">
        <v>107</v>
      </c>
      <c r="I48" s="561">
        <f t="shared" si="3"/>
        <v>51360000</v>
      </c>
      <c r="J48" s="591">
        <v>108</v>
      </c>
      <c r="K48" s="562">
        <f t="shared" si="1"/>
        <v>51840000</v>
      </c>
      <c r="L48" s="562">
        <f t="shared" si="4"/>
        <v>1</v>
      </c>
      <c r="M48" s="562">
        <f t="shared" si="4"/>
        <v>480000</v>
      </c>
      <c r="N48" s="591"/>
      <c r="O48" s="591"/>
      <c r="P48" s="591"/>
      <c r="Q48" s="591"/>
    </row>
    <row r="49" spans="1:17" s="566" customFormat="1" ht="15" customHeight="1">
      <c r="A49" s="539"/>
      <c r="B49" s="592" t="s">
        <v>1320</v>
      </c>
      <c r="C49" s="1"/>
      <c r="D49" s="540" t="s">
        <v>1321</v>
      </c>
      <c r="E49" s="540"/>
      <c r="F49" s="590"/>
      <c r="G49" s="542">
        <v>190000</v>
      </c>
      <c r="H49" s="542">
        <v>1235</v>
      </c>
      <c r="I49" s="561">
        <f t="shared" si="3"/>
        <v>234650000</v>
      </c>
      <c r="J49" s="591">
        <v>1266</v>
      </c>
      <c r="K49" s="562">
        <f t="shared" si="1"/>
        <v>240540000</v>
      </c>
      <c r="L49" s="562">
        <f t="shared" si="4"/>
        <v>31</v>
      </c>
      <c r="M49" s="562">
        <f t="shared" si="4"/>
        <v>5890000</v>
      </c>
      <c r="N49" s="591"/>
      <c r="O49" s="591"/>
      <c r="P49" s="591"/>
      <c r="Q49" s="591"/>
    </row>
    <row r="50" spans="1:17" s="566" customFormat="1" ht="15" customHeight="1">
      <c r="A50" s="539"/>
      <c r="B50" s="564" t="s">
        <v>1322</v>
      </c>
      <c r="C50" s="1"/>
      <c r="D50" s="540" t="s">
        <v>1323</v>
      </c>
      <c r="E50" s="540"/>
      <c r="F50" s="590"/>
      <c r="G50" s="542">
        <v>102000</v>
      </c>
      <c r="H50" s="542">
        <v>738</v>
      </c>
      <c r="I50" s="561">
        <f t="shared" si="3"/>
        <v>75276000</v>
      </c>
      <c r="J50" s="591">
        <v>741</v>
      </c>
      <c r="K50" s="562">
        <f t="shared" si="1"/>
        <v>75582000</v>
      </c>
      <c r="L50" s="562">
        <f t="shared" si="4"/>
        <v>3</v>
      </c>
      <c r="M50" s="562">
        <f t="shared" si="4"/>
        <v>306000</v>
      </c>
      <c r="N50" s="591"/>
      <c r="O50" s="591"/>
      <c r="P50" s="591"/>
      <c r="Q50" s="591"/>
    </row>
    <row r="51" spans="1:17" s="566" customFormat="1" ht="15" customHeight="1">
      <c r="A51" s="539"/>
      <c r="B51" s="539"/>
      <c r="C51" s="1"/>
      <c r="D51" s="540"/>
      <c r="E51" s="565" t="s">
        <v>1324</v>
      </c>
      <c r="F51" s="265"/>
      <c r="G51" s="542"/>
      <c r="H51" s="542"/>
      <c r="I51" s="571">
        <f>SUM(I45:I50)</f>
        <v>2081812000</v>
      </c>
      <c r="J51" s="591"/>
      <c r="K51" s="571">
        <f>SUM(K45:K50)</f>
        <v>2095203000</v>
      </c>
      <c r="L51" s="562"/>
      <c r="M51" s="571">
        <f>K51-I51</f>
        <v>13391000</v>
      </c>
      <c r="N51" s="591"/>
      <c r="O51" s="591"/>
      <c r="P51" s="591"/>
      <c r="Q51" s="591"/>
    </row>
    <row r="52" spans="1:17" s="569" customFormat="1" ht="15" customHeight="1">
      <c r="A52" s="539"/>
      <c r="B52" s="539"/>
      <c r="C52" s="565"/>
      <c r="D52" s="565"/>
      <c r="E52" s="565"/>
      <c r="F52" s="567"/>
      <c r="G52" s="542"/>
      <c r="H52" s="542"/>
      <c r="I52" s="542"/>
      <c r="J52" s="568"/>
      <c r="K52" s="562"/>
      <c r="L52" s="562"/>
      <c r="M52" s="562"/>
      <c r="N52" s="568"/>
      <c r="O52" s="568"/>
      <c r="P52" s="568"/>
      <c r="Q52" s="568"/>
    </row>
    <row r="53" spans="1:17" s="596" customFormat="1" ht="15" customHeight="1">
      <c r="A53" s="593" t="s">
        <v>1512</v>
      </c>
      <c r="B53" s="593"/>
      <c r="C53" s="558" t="s">
        <v>1325</v>
      </c>
      <c r="D53" s="1"/>
      <c r="E53" s="594"/>
      <c r="F53" s="595"/>
      <c r="G53" s="560"/>
      <c r="H53" s="560"/>
      <c r="I53" s="560"/>
      <c r="J53" s="581"/>
      <c r="K53" s="562"/>
      <c r="L53" s="562"/>
      <c r="M53" s="562"/>
      <c r="N53" s="581"/>
      <c r="O53" s="581"/>
      <c r="P53" s="581"/>
      <c r="Q53" s="581"/>
    </row>
    <row r="54" spans="1:17" s="566" customFormat="1" ht="15" customHeight="1">
      <c r="A54" s="539"/>
      <c r="B54" s="564" t="s">
        <v>1326</v>
      </c>
      <c r="C54" s="1"/>
      <c r="D54" s="540" t="s">
        <v>1327</v>
      </c>
      <c r="E54" s="265"/>
      <c r="F54" s="567"/>
      <c r="G54" s="542">
        <v>430000</v>
      </c>
      <c r="H54" s="542">
        <v>248</v>
      </c>
      <c r="I54" s="561">
        <f>G54*H54</f>
        <v>106640000</v>
      </c>
      <c r="J54" s="591">
        <v>238</v>
      </c>
      <c r="K54" s="562">
        <f t="shared" si="1"/>
        <v>102340000</v>
      </c>
      <c r="L54" s="562">
        <f>J54-H54</f>
        <v>-10</v>
      </c>
      <c r="M54" s="562">
        <f>K54-I54</f>
        <v>-4300000</v>
      </c>
      <c r="N54" s="591"/>
      <c r="O54" s="591"/>
      <c r="P54" s="591"/>
      <c r="Q54" s="591"/>
    </row>
    <row r="55" spans="1:17" s="566" customFormat="1" ht="15" customHeight="1">
      <c r="A55" s="539"/>
      <c r="B55" s="564" t="s">
        <v>1328</v>
      </c>
      <c r="C55" s="1"/>
      <c r="D55" s="540" t="s">
        <v>1329</v>
      </c>
      <c r="E55" s="265"/>
      <c r="F55" s="567"/>
      <c r="G55" s="542">
        <v>225000</v>
      </c>
      <c r="H55" s="542">
        <v>2</v>
      </c>
      <c r="I55" s="561">
        <f>G55*H55</f>
        <v>450000</v>
      </c>
      <c r="J55" s="591">
        <v>2</v>
      </c>
      <c r="K55" s="562">
        <f t="shared" si="1"/>
        <v>450000</v>
      </c>
      <c r="L55" s="562"/>
      <c r="M55" s="562"/>
      <c r="N55" s="591"/>
      <c r="O55" s="591"/>
      <c r="P55" s="591"/>
      <c r="Q55" s="591"/>
    </row>
    <row r="56" spans="1:17" s="566" customFormat="1" ht="15" customHeight="1">
      <c r="A56" s="539"/>
      <c r="B56" s="539"/>
      <c r="C56" s="540"/>
      <c r="D56" s="265"/>
      <c r="E56" s="565" t="s">
        <v>1330</v>
      </c>
      <c r="F56" s="597"/>
      <c r="G56" s="542"/>
      <c r="H56" s="542"/>
      <c r="I56" s="571">
        <f>SUM(I54:I55)</f>
        <v>107090000</v>
      </c>
      <c r="J56" s="591"/>
      <c r="K56" s="571">
        <f>SUM(K54:K55)</f>
        <v>102790000</v>
      </c>
      <c r="L56" s="562"/>
      <c r="M56" s="571">
        <f>K56-I56</f>
        <v>-4300000</v>
      </c>
      <c r="N56" s="591"/>
      <c r="O56" s="591"/>
      <c r="P56" s="591"/>
      <c r="Q56" s="591"/>
    </row>
    <row r="57" spans="1:17" s="566" customFormat="1" ht="15" customHeight="1">
      <c r="A57" s="539"/>
      <c r="B57" s="539"/>
      <c r="C57" s="540"/>
      <c r="D57" s="565"/>
      <c r="F57" s="597"/>
      <c r="G57" s="542"/>
      <c r="H57" s="542"/>
      <c r="I57" s="572"/>
      <c r="J57" s="591"/>
      <c r="K57" s="562"/>
      <c r="L57" s="562"/>
      <c r="M57" s="562"/>
      <c r="N57" s="591"/>
      <c r="O57" s="591"/>
      <c r="P57" s="591"/>
      <c r="Q57" s="591"/>
    </row>
    <row r="58" spans="1:17" s="596" customFormat="1" ht="15" customHeight="1">
      <c r="A58" s="556" t="s">
        <v>1513</v>
      </c>
      <c r="B58" s="556"/>
      <c r="C58" s="558" t="s">
        <v>1331</v>
      </c>
      <c r="D58" s="1"/>
      <c r="E58" s="558"/>
      <c r="F58" s="598"/>
      <c r="G58" s="581"/>
      <c r="H58" s="581"/>
      <c r="I58" s="581"/>
      <c r="J58" s="581"/>
      <c r="K58" s="562"/>
      <c r="L58" s="562"/>
      <c r="M58" s="562"/>
      <c r="N58" s="581"/>
      <c r="O58" s="581"/>
      <c r="P58" s="581"/>
      <c r="Q58" s="581"/>
    </row>
    <row r="59" spans="1:17" s="596" customFormat="1" ht="15" customHeight="1">
      <c r="A59" s="599"/>
      <c r="B59" s="600" t="s">
        <v>1332</v>
      </c>
      <c r="C59" s="594"/>
      <c r="D59" s="601" t="s">
        <v>1333</v>
      </c>
      <c r="E59" s="594"/>
      <c r="F59" s="598"/>
      <c r="G59" s="573">
        <v>100000</v>
      </c>
      <c r="H59" s="573">
        <v>469</v>
      </c>
      <c r="I59" s="561">
        <f>G59*H59</f>
        <v>46900000</v>
      </c>
      <c r="J59" s="581">
        <v>466</v>
      </c>
      <c r="K59" s="562">
        <f t="shared" si="1"/>
        <v>46600000</v>
      </c>
      <c r="L59" s="562">
        <f>J59-H59</f>
        <v>-3</v>
      </c>
      <c r="M59" s="562">
        <f>K59-I59</f>
        <v>-300000</v>
      </c>
      <c r="N59" s="581"/>
      <c r="O59" s="581"/>
      <c r="P59" s="581"/>
      <c r="Q59" s="581"/>
    </row>
    <row r="60" spans="1:17" s="596" customFormat="1" ht="15" customHeight="1">
      <c r="A60" s="599"/>
      <c r="B60" s="600" t="s">
        <v>1334</v>
      </c>
      <c r="C60" s="594"/>
      <c r="D60" s="601" t="s">
        <v>1335</v>
      </c>
      <c r="E60" s="594"/>
      <c r="F60" s="598"/>
      <c r="G60" s="573">
        <v>66000</v>
      </c>
      <c r="H60" s="573">
        <v>19</v>
      </c>
      <c r="I60" s="561">
        <f>G60*H60</f>
        <v>1254000</v>
      </c>
      <c r="J60" s="581">
        <v>20</v>
      </c>
      <c r="K60" s="562">
        <f t="shared" si="1"/>
        <v>1320000</v>
      </c>
      <c r="L60" s="562">
        <f>J60-H60</f>
        <v>1</v>
      </c>
      <c r="M60" s="562">
        <f>K60-I60</f>
        <v>66000</v>
      </c>
      <c r="N60" s="581"/>
      <c r="O60" s="581"/>
      <c r="P60" s="581"/>
      <c r="Q60" s="581"/>
    </row>
    <row r="61" spans="1:17" s="587" customFormat="1" ht="15" customHeight="1">
      <c r="A61" s="574"/>
      <c r="B61" s="574"/>
      <c r="C61" s="576"/>
      <c r="E61" s="576" t="s">
        <v>1336</v>
      </c>
      <c r="F61" s="602"/>
      <c r="G61" s="579"/>
      <c r="H61" s="579"/>
      <c r="I61" s="571">
        <f>SUM(I59:I60)</f>
        <v>48154000</v>
      </c>
      <c r="J61" s="603"/>
      <c r="K61" s="571">
        <f>SUM(K59:K60)</f>
        <v>47920000</v>
      </c>
      <c r="L61" s="562"/>
      <c r="M61" s="571">
        <f>K61-I61</f>
        <v>-234000</v>
      </c>
      <c r="N61" s="603"/>
      <c r="O61" s="603"/>
      <c r="P61" s="603"/>
      <c r="Q61" s="603"/>
    </row>
    <row r="62" spans="1:17" s="596" customFormat="1" ht="15" customHeight="1">
      <c r="A62" s="556"/>
      <c r="B62" s="556"/>
      <c r="C62" s="558"/>
      <c r="D62" s="1"/>
      <c r="E62" s="558"/>
      <c r="F62" s="598"/>
      <c r="G62" s="560"/>
      <c r="H62" s="560"/>
      <c r="I62" s="561"/>
      <c r="J62" s="581"/>
      <c r="K62" s="562"/>
      <c r="L62" s="562"/>
      <c r="M62" s="562"/>
      <c r="N62" s="581"/>
      <c r="O62" s="581"/>
      <c r="P62" s="581"/>
      <c r="Q62" s="581"/>
    </row>
    <row r="63" spans="1:17" s="563" customFormat="1" ht="15" customHeight="1">
      <c r="A63" s="593" t="s">
        <v>1514</v>
      </c>
      <c r="B63" s="593"/>
      <c r="C63" s="558" t="s">
        <v>1337</v>
      </c>
      <c r="D63" s="1"/>
      <c r="E63" s="558"/>
      <c r="F63" s="559"/>
      <c r="G63" s="560"/>
      <c r="H63" s="560"/>
      <c r="I63" s="560"/>
      <c r="J63" s="562"/>
      <c r="K63" s="562"/>
      <c r="L63" s="562"/>
      <c r="M63" s="562"/>
      <c r="N63" s="562"/>
      <c r="O63" s="562"/>
      <c r="P63" s="562"/>
      <c r="Q63" s="562"/>
    </row>
    <row r="64" spans="1:17" s="566" customFormat="1" ht="15" customHeight="1">
      <c r="A64" s="539"/>
      <c r="B64" s="564" t="s">
        <v>1338</v>
      </c>
      <c r="C64" s="1"/>
      <c r="D64" s="540" t="s">
        <v>1339</v>
      </c>
      <c r="E64" s="265"/>
      <c r="F64" s="597"/>
      <c r="G64" s="542">
        <v>330000</v>
      </c>
      <c r="H64" s="542">
        <v>910</v>
      </c>
      <c r="I64" s="561">
        <f>G64*H64</f>
        <v>300300000</v>
      </c>
      <c r="J64" s="591">
        <v>897</v>
      </c>
      <c r="K64" s="562">
        <f t="shared" si="1"/>
        <v>296010000</v>
      </c>
      <c r="L64" s="562">
        <f>J64-H64</f>
        <v>-13</v>
      </c>
      <c r="M64" s="562">
        <f>K64-I64</f>
        <v>-4290000</v>
      </c>
      <c r="N64" s="591"/>
      <c r="O64" s="591"/>
      <c r="P64" s="591"/>
      <c r="Q64" s="591"/>
    </row>
    <row r="65" spans="1:17" s="566" customFormat="1" ht="15" customHeight="1">
      <c r="A65" s="539"/>
      <c r="B65" s="564" t="s">
        <v>1340</v>
      </c>
      <c r="C65" s="1"/>
      <c r="D65" s="540" t="s">
        <v>1341</v>
      </c>
      <c r="E65" s="265"/>
      <c r="F65" s="597"/>
      <c r="G65" s="542">
        <v>660000</v>
      </c>
      <c r="H65" s="542">
        <v>107</v>
      </c>
      <c r="I65" s="561">
        <f>G65*H65</f>
        <v>70620000</v>
      </c>
      <c r="J65" s="591">
        <v>108</v>
      </c>
      <c r="K65" s="562">
        <f t="shared" si="1"/>
        <v>71280000</v>
      </c>
      <c r="L65" s="562">
        <f>J65-H65</f>
        <v>1</v>
      </c>
      <c r="M65" s="562">
        <f>K65-I65</f>
        <v>660000</v>
      </c>
      <c r="N65" s="591"/>
      <c r="O65" s="591"/>
      <c r="P65" s="591"/>
      <c r="Q65" s="591"/>
    </row>
    <row r="66" spans="1:17" s="566" customFormat="1" ht="15" customHeight="1">
      <c r="A66" s="539"/>
      <c r="B66" s="539"/>
      <c r="D66" s="265"/>
      <c r="E66" s="565" t="s">
        <v>1342</v>
      </c>
      <c r="F66" s="597"/>
      <c r="G66" s="542"/>
      <c r="H66" s="542"/>
      <c r="I66" s="571">
        <f>SUM(I64+I65)</f>
        <v>370920000</v>
      </c>
      <c r="J66" s="591"/>
      <c r="K66" s="571">
        <f>SUM(K64+K65)</f>
        <v>367290000</v>
      </c>
      <c r="L66" s="562"/>
      <c r="M66" s="571">
        <f>K66-I66</f>
        <v>-3630000</v>
      </c>
      <c r="N66" s="591"/>
      <c r="O66" s="591"/>
      <c r="P66" s="591"/>
      <c r="Q66" s="591"/>
    </row>
    <row r="67" spans="1:17" s="569" customFormat="1" ht="15" customHeight="1">
      <c r="A67" s="604"/>
      <c r="B67" s="604"/>
      <c r="C67" s="565"/>
      <c r="D67" s="565"/>
      <c r="E67" s="565"/>
      <c r="F67" s="567"/>
      <c r="G67" s="542"/>
      <c r="H67" s="542"/>
      <c r="I67" s="561"/>
      <c r="J67" s="568"/>
      <c r="K67" s="562"/>
      <c r="L67" s="562"/>
      <c r="M67" s="562"/>
      <c r="N67" s="568"/>
      <c r="O67" s="568"/>
      <c r="P67" s="568"/>
      <c r="Q67" s="568"/>
    </row>
    <row r="68" spans="1:17" s="563" customFormat="1" ht="15" customHeight="1">
      <c r="A68" s="593" t="s">
        <v>1515</v>
      </c>
      <c r="B68" s="593"/>
      <c r="C68" s="558" t="s">
        <v>1343</v>
      </c>
      <c r="D68" s="1"/>
      <c r="E68" s="558"/>
      <c r="F68" s="559"/>
      <c r="G68" s="560"/>
      <c r="H68" s="560"/>
      <c r="I68" s="560"/>
      <c r="J68" s="562"/>
      <c r="K68" s="562"/>
      <c r="L68" s="562"/>
      <c r="M68" s="562"/>
      <c r="N68" s="562"/>
      <c r="O68" s="562"/>
      <c r="P68" s="562"/>
      <c r="Q68" s="562"/>
    </row>
    <row r="69" spans="1:17" s="566" customFormat="1" ht="15" customHeight="1">
      <c r="A69" s="539"/>
      <c r="B69" s="564" t="s">
        <v>1344</v>
      </c>
      <c r="C69" s="1"/>
      <c r="D69" s="540" t="s">
        <v>1345</v>
      </c>
      <c r="E69" s="265"/>
      <c r="F69" s="597"/>
      <c r="G69" s="573">
        <v>20000</v>
      </c>
      <c r="H69" s="573">
        <v>1890</v>
      </c>
      <c r="I69" s="561">
        <f aca="true" t="shared" si="5" ref="I69:I78">G69*H69</f>
        <v>37800000</v>
      </c>
      <c r="J69" s="591">
        <v>1942</v>
      </c>
      <c r="K69" s="562">
        <f t="shared" si="1"/>
        <v>38840000</v>
      </c>
      <c r="L69" s="562">
        <f aca="true" t="shared" si="6" ref="L69:M78">J69-H69</f>
        <v>52</v>
      </c>
      <c r="M69" s="562">
        <f t="shared" si="6"/>
        <v>1040000</v>
      </c>
      <c r="N69" s="591"/>
      <c r="O69" s="591"/>
      <c r="P69" s="591"/>
      <c r="Q69" s="591"/>
    </row>
    <row r="70" spans="1:17" s="566" customFormat="1" ht="15" customHeight="1">
      <c r="A70" s="539"/>
      <c r="B70" s="564" t="s">
        <v>1346</v>
      </c>
      <c r="C70" s="1"/>
      <c r="D70" s="540" t="s">
        <v>1347</v>
      </c>
      <c r="E70" s="540"/>
      <c r="F70" s="590"/>
      <c r="G70" s="573">
        <v>24000</v>
      </c>
      <c r="H70" s="573">
        <v>97</v>
      </c>
      <c r="I70" s="561">
        <f t="shared" si="5"/>
        <v>2328000</v>
      </c>
      <c r="J70" s="591">
        <v>94</v>
      </c>
      <c r="K70" s="562">
        <f t="shared" si="1"/>
        <v>2256000</v>
      </c>
      <c r="L70" s="562">
        <f t="shared" si="6"/>
        <v>-3</v>
      </c>
      <c r="M70" s="562">
        <f t="shared" si="6"/>
        <v>-72000</v>
      </c>
      <c r="N70" s="591"/>
      <c r="O70" s="591"/>
      <c r="P70" s="591"/>
      <c r="Q70" s="591"/>
    </row>
    <row r="71" spans="1:17" s="566" customFormat="1" ht="15" customHeight="1">
      <c r="A71" s="564"/>
      <c r="B71" s="564" t="s">
        <v>1348</v>
      </c>
      <c r="C71" s="1"/>
      <c r="D71" s="540" t="s">
        <v>1349</v>
      </c>
      <c r="E71" s="540"/>
      <c r="F71" s="590"/>
      <c r="G71" s="573">
        <v>17000</v>
      </c>
      <c r="H71" s="573">
        <v>133</v>
      </c>
      <c r="I71" s="561">
        <f t="shared" si="5"/>
        <v>2261000</v>
      </c>
      <c r="J71" s="591">
        <v>149</v>
      </c>
      <c r="K71" s="562">
        <f t="shared" si="1"/>
        <v>2533000</v>
      </c>
      <c r="L71" s="562">
        <f t="shared" si="6"/>
        <v>16</v>
      </c>
      <c r="M71" s="562">
        <f t="shared" si="6"/>
        <v>272000</v>
      </c>
      <c r="N71" s="591"/>
      <c r="O71" s="591"/>
      <c r="P71" s="591"/>
      <c r="Q71" s="591"/>
    </row>
    <row r="72" spans="1:17" s="566" customFormat="1" ht="15" customHeight="1">
      <c r="A72" s="564"/>
      <c r="B72" s="564" t="s">
        <v>1350</v>
      </c>
      <c r="C72" s="1"/>
      <c r="D72" s="540" t="s">
        <v>1351</v>
      </c>
      <c r="E72" s="540"/>
      <c r="F72" s="590"/>
      <c r="G72" s="573">
        <v>17000</v>
      </c>
      <c r="H72" s="573">
        <v>14</v>
      </c>
      <c r="I72" s="561">
        <f t="shared" si="5"/>
        <v>238000</v>
      </c>
      <c r="J72" s="591"/>
      <c r="K72" s="562"/>
      <c r="L72" s="562">
        <f t="shared" si="6"/>
        <v>-14</v>
      </c>
      <c r="M72" s="562">
        <f t="shared" si="6"/>
        <v>-238000</v>
      </c>
      <c r="N72" s="591"/>
      <c r="O72" s="591"/>
      <c r="P72" s="591"/>
      <c r="Q72" s="591"/>
    </row>
    <row r="73" spans="1:17" s="566" customFormat="1" ht="15" customHeight="1">
      <c r="A73" s="564"/>
      <c r="B73" s="564" t="s">
        <v>1352</v>
      </c>
      <c r="C73" s="1"/>
      <c r="D73" s="540" t="s">
        <v>1353</v>
      </c>
      <c r="E73" s="540"/>
      <c r="F73" s="590"/>
      <c r="G73" s="573">
        <v>34000</v>
      </c>
      <c r="H73" s="573">
        <v>117</v>
      </c>
      <c r="I73" s="561">
        <f t="shared" si="5"/>
        <v>3978000</v>
      </c>
      <c r="J73" s="591">
        <v>119</v>
      </c>
      <c r="K73" s="562">
        <f aca="true" t="shared" si="7" ref="K73:K81">J73*G73</f>
        <v>4046000</v>
      </c>
      <c r="L73" s="562">
        <f t="shared" si="6"/>
        <v>2</v>
      </c>
      <c r="M73" s="562">
        <f t="shared" si="6"/>
        <v>68000</v>
      </c>
      <c r="N73" s="591"/>
      <c r="O73" s="591"/>
      <c r="P73" s="591"/>
      <c r="Q73" s="591"/>
    </row>
    <row r="74" spans="1:17" s="566" customFormat="1" ht="15" customHeight="1">
      <c r="A74" s="539"/>
      <c r="B74" s="605" t="s">
        <v>1354</v>
      </c>
      <c r="C74" s="1"/>
      <c r="D74" s="540" t="s">
        <v>1355</v>
      </c>
      <c r="E74" s="265"/>
      <c r="F74" s="597"/>
      <c r="G74" s="573">
        <v>44000</v>
      </c>
      <c r="H74" s="573">
        <v>45</v>
      </c>
      <c r="I74" s="561">
        <f t="shared" si="5"/>
        <v>1980000</v>
      </c>
      <c r="J74" s="591">
        <v>38</v>
      </c>
      <c r="K74" s="562">
        <f t="shared" si="7"/>
        <v>1672000</v>
      </c>
      <c r="L74" s="562">
        <f t="shared" si="6"/>
        <v>-7</v>
      </c>
      <c r="M74" s="562">
        <f t="shared" si="6"/>
        <v>-308000</v>
      </c>
      <c r="N74" s="591"/>
      <c r="O74" s="591"/>
      <c r="P74" s="591"/>
      <c r="Q74" s="591"/>
    </row>
    <row r="75" spans="1:17" s="566" customFormat="1" ht="15" customHeight="1">
      <c r="A75" s="564"/>
      <c r="B75" s="564" t="s">
        <v>1356</v>
      </c>
      <c r="C75" s="1"/>
      <c r="D75" s="540" t="s">
        <v>1357</v>
      </c>
      <c r="E75" s="540"/>
      <c r="F75" s="590"/>
      <c r="G75" s="573">
        <v>66000</v>
      </c>
      <c r="H75" s="573">
        <v>266</v>
      </c>
      <c r="I75" s="561">
        <f t="shared" si="5"/>
        <v>17556000</v>
      </c>
      <c r="J75" s="591">
        <v>264</v>
      </c>
      <c r="K75" s="562">
        <f t="shared" si="7"/>
        <v>17424000</v>
      </c>
      <c r="L75" s="562">
        <f t="shared" si="6"/>
        <v>-2</v>
      </c>
      <c r="M75" s="562">
        <f t="shared" si="6"/>
        <v>-132000</v>
      </c>
      <c r="N75" s="591"/>
      <c r="O75" s="591"/>
      <c r="P75" s="591"/>
      <c r="Q75" s="591"/>
    </row>
    <row r="76" spans="1:17" s="566" customFormat="1" ht="15" customHeight="1">
      <c r="A76" s="564"/>
      <c r="B76" s="564" t="s">
        <v>1358</v>
      </c>
      <c r="C76" s="1"/>
      <c r="D76" s="540" t="s">
        <v>1359</v>
      </c>
      <c r="E76" s="540"/>
      <c r="F76" s="590"/>
      <c r="G76" s="573">
        <v>20000</v>
      </c>
      <c r="H76" s="573">
        <v>3583</v>
      </c>
      <c r="I76" s="561">
        <f t="shared" si="5"/>
        <v>71660000</v>
      </c>
      <c r="J76" s="591">
        <v>3489</v>
      </c>
      <c r="K76" s="562">
        <f t="shared" si="7"/>
        <v>69780000</v>
      </c>
      <c r="L76" s="562">
        <f t="shared" si="6"/>
        <v>-94</v>
      </c>
      <c r="M76" s="562">
        <f t="shared" si="6"/>
        <v>-1880000</v>
      </c>
      <c r="N76" s="591"/>
      <c r="O76" s="591"/>
      <c r="P76" s="591"/>
      <c r="Q76" s="591"/>
    </row>
    <row r="77" spans="1:17" s="566" customFormat="1" ht="15" customHeight="1">
      <c r="A77" s="539"/>
      <c r="B77" s="564" t="s">
        <v>1358</v>
      </c>
      <c r="C77" s="540"/>
      <c r="D77" s="540" t="s">
        <v>1360</v>
      </c>
      <c r="E77" s="565"/>
      <c r="F77" s="597"/>
      <c r="G77" s="573">
        <v>30000</v>
      </c>
      <c r="H77" s="573">
        <v>1979</v>
      </c>
      <c r="I77" s="561">
        <f t="shared" si="5"/>
        <v>59370000</v>
      </c>
      <c r="J77" s="591">
        <v>1573</v>
      </c>
      <c r="K77" s="562">
        <f t="shared" si="7"/>
        <v>47190000</v>
      </c>
      <c r="L77" s="562">
        <f t="shared" si="6"/>
        <v>-406</v>
      </c>
      <c r="M77" s="562">
        <f t="shared" si="6"/>
        <v>-12180000</v>
      </c>
      <c r="N77" s="591"/>
      <c r="O77" s="591"/>
      <c r="P77" s="591"/>
      <c r="Q77" s="591"/>
    </row>
    <row r="78" spans="1:17" s="566" customFormat="1" ht="15" customHeight="1">
      <c r="A78" s="539"/>
      <c r="B78" s="564" t="s">
        <v>1361</v>
      </c>
      <c r="C78" s="540"/>
      <c r="D78" s="540" t="s">
        <v>1362</v>
      </c>
      <c r="E78" s="565"/>
      <c r="F78" s="597"/>
      <c r="G78" s="573">
        <v>22500</v>
      </c>
      <c r="H78" s="573">
        <v>863</v>
      </c>
      <c r="I78" s="561">
        <f t="shared" si="5"/>
        <v>19417500</v>
      </c>
      <c r="J78" s="591">
        <v>909</v>
      </c>
      <c r="K78" s="562">
        <f t="shared" si="7"/>
        <v>20452500</v>
      </c>
      <c r="L78" s="562">
        <f t="shared" si="6"/>
        <v>46</v>
      </c>
      <c r="M78" s="562">
        <f t="shared" si="6"/>
        <v>1035000</v>
      </c>
      <c r="N78" s="591"/>
      <c r="O78" s="591"/>
      <c r="P78" s="591"/>
      <c r="Q78" s="591"/>
    </row>
    <row r="79" spans="1:17" s="566" customFormat="1" ht="15" customHeight="1">
      <c r="A79" s="539"/>
      <c r="B79" s="564"/>
      <c r="C79" s="540"/>
      <c r="D79" s="540"/>
      <c r="E79" s="565" t="s">
        <v>1363</v>
      </c>
      <c r="F79" s="597"/>
      <c r="G79" s="542"/>
      <c r="H79" s="542"/>
      <c r="I79" s="571">
        <f>SUM(I69:I78)</f>
        <v>216588500</v>
      </c>
      <c r="J79" s="591"/>
      <c r="K79" s="571">
        <f>SUM(K69:K78)</f>
        <v>204193500</v>
      </c>
      <c r="L79" s="562"/>
      <c r="M79" s="571">
        <f>K79-I79</f>
        <v>-12395000</v>
      </c>
      <c r="N79" s="591"/>
      <c r="O79" s="591"/>
      <c r="P79" s="591"/>
      <c r="Q79" s="591"/>
    </row>
    <row r="80" spans="1:17" s="569" customFormat="1" ht="15" customHeight="1">
      <c r="A80" s="604"/>
      <c r="B80" s="604"/>
      <c r="C80" s="565"/>
      <c r="D80" s="565"/>
      <c r="E80" s="565"/>
      <c r="F80" s="567"/>
      <c r="G80" s="542"/>
      <c r="H80" s="542"/>
      <c r="I80" s="561"/>
      <c r="J80" s="568"/>
      <c r="K80" s="562"/>
      <c r="L80" s="562"/>
      <c r="M80" s="562"/>
      <c r="N80" s="568"/>
      <c r="O80" s="568"/>
      <c r="P80" s="568"/>
      <c r="Q80" s="568"/>
    </row>
    <row r="81" spans="1:17" s="563" customFormat="1" ht="15" customHeight="1">
      <c r="A81" s="593" t="s">
        <v>1516</v>
      </c>
      <c r="B81" s="593"/>
      <c r="C81" s="558" t="s">
        <v>1364</v>
      </c>
      <c r="D81" s="1"/>
      <c r="E81" s="558"/>
      <c r="F81" s="559"/>
      <c r="G81" s="560">
        <v>1114</v>
      </c>
      <c r="H81" s="560">
        <v>57318</v>
      </c>
      <c r="I81" s="561">
        <f>G81*H81</f>
        <v>63852252</v>
      </c>
      <c r="J81" s="562">
        <v>57318</v>
      </c>
      <c r="K81" s="562">
        <f t="shared" si="7"/>
        <v>63852252</v>
      </c>
      <c r="L81" s="562"/>
      <c r="M81" s="562"/>
      <c r="N81" s="562"/>
      <c r="O81" s="562"/>
      <c r="P81" s="562"/>
      <c r="Q81" s="562"/>
    </row>
    <row r="82" spans="1:17" s="566" customFormat="1" ht="15" customHeight="1" thickBot="1">
      <c r="A82" s="539"/>
      <c r="B82" s="539"/>
      <c r="C82" s="540"/>
      <c r="D82" s="265"/>
      <c r="E82" s="565"/>
      <c r="F82" s="597"/>
      <c r="G82" s="542"/>
      <c r="H82" s="542"/>
      <c r="I82" s="561"/>
      <c r="J82" s="591"/>
      <c r="K82" s="591"/>
      <c r="L82" s="562"/>
      <c r="M82" s="562"/>
      <c r="N82" s="591"/>
      <c r="O82" s="591"/>
      <c r="P82" s="591"/>
      <c r="Q82" s="591"/>
    </row>
    <row r="83" spans="1:17" s="610" customFormat="1" ht="15" customHeight="1" thickBot="1">
      <c r="A83" s="709" t="s">
        <v>1365</v>
      </c>
      <c r="B83" s="710"/>
      <c r="C83" s="710"/>
      <c r="D83" s="710"/>
      <c r="E83" s="710"/>
      <c r="F83" s="710"/>
      <c r="G83" s="606"/>
      <c r="H83" s="606"/>
      <c r="I83" s="607">
        <f>I8+I9+I10+I17+I19+I21+I23+I29+I31+I36+I38+I40+I42+I51+I56+I61+I66+I79+I81</f>
        <v>4065921410</v>
      </c>
      <c r="J83" s="607"/>
      <c r="K83" s="607">
        <f>K8+K9+K10+K17+K19+K21+K23+K29+K31+K36+K38+K40+K42+K51+K56+K61+K66+K79+K81</f>
        <v>4069653348</v>
      </c>
      <c r="L83" s="608"/>
      <c r="M83" s="607">
        <f>M8+M9+M10+M17+M19+M21+M23+M29+M31+M36+M38+M40+M42+M51+M56+M61+M66+M79+M81</f>
        <v>3731938</v>
      </c>
      <c r="N83" s="609"/>
      <c r="O83" s="609"/>
      <c r="P83" s="609"/>
      <c r="Q83" s="609"/>
    </row>
    <row r="84" spans="1:17" s="566" customFormat="1" ht="15" customHeight="1">
      <c r="A84" s="539"/>
      <c r="B84" s="539"/>
      <c r="C84" s="540"/>
      <c r="D84" s="265"/>
      <c r="E84" s="565"/>
      <c r="F84" s="597"/>
      <c r="G84" s="542"/>
      <c r="H84" s="542"/>
      <c r="I84" s="561"/>
      <c r="J84" s="591"/>
      <c r="K84" s="591"/>
      <c r="L84" s="562"/>
      <c r="M84" s="562"/>
      <c r="N84" s="591"/>
      <c r="O84" s="591"/>
      <c r="P84" s="591"/>
      <c r="Q84" s="591"/>
    </row>
    <row r="85" spans="1:17" s="566" customFormat="1" ht="15" customHeight="1">
      <c r="A85" s="556" t="s">
        <v>1517</v>
      </c>
      <c r="B85" s="556"/>
      <c r="C85" s="558" t="s">
        <v>279</v>
      </c>
      <c r="D85" s="611"/>
      <c r="E85" s="558"/>
      <c r="F85" s="598"/>
      <c r="G85" s="542"/>
      <c r="H85" s="542"/>
      <c r="I85" s="561"/>
      <c r="J85" s="591"/>
      <c r="K85" s="591"/>
      <c r="L85" s="562"/>
      <c r="M85" s="562"/>
      <c r="N85" s="591"/>
      <c r="O85" s="591"/>
      <c r="P85" s="591"/>
      <c r="Q85" s="591"/>
    </row>
    <row r="86" spans="1:17" s="566" customFormat="1" ht="15" customHeight="1">
      <c r="A86" s="539"/>
      <c r="B86" s="564" t="s">
        <v>1366</v>
      </c>
      <c r="C86" s="540" t="s">
        <v>1367</v>
      </c>
      <c r="D86" s="265"/>
      <c r="E86" s="565"/>
      <c r="F86" s="597"/>
      <c r="G86" s="542">
        <v>14500</v>
      </c>
      <c r="H86" s="542">
        <v>1067</v>
      </c>
      <c r="I86" s="561">
        <f aca="true" t="shared" si="8" ref="I86:I94">G86*H86</f>
        <v>15471500</v>
      </c>
      <c r="J86" s="591">
        <v>1063</v>
      </c>
      <c r="K86" s="562">
        <f aca="true" t="shared" si="9" ref="K86:K101">J86*G86</f>
        <v>15413500</v>
      </c>
      <c r="L86" s="562">
        <f>J86-H86</f>
        <v>-4</v>
      </c>
      <c r="M86" s="562">
        <f>K86-I86</f>
        <v>-58000</v>
      </c>
      <c r="N86" s="591"/>
      <c r="O86" s="591"/>
      <c r="P86" s="591"/>
      <c r="Q86" s="591"/>
    </row>
    <row r="87" spans="1:17" s="566" customFormat="1" ht="15" customHeight="1">
      <c r="A87" s="539"/>
      <c r="B87" s="564" t="s">
        <v>1368</v>
      </c>
      <c r="C87" s="540" t="s">
        <v>1369</v>
      </c>
      <c r="D87" s="265"/>
      <c r="E87" s="565"/>
      <c r="F87" s="597"/>
      <c r="G87" s="542">
        <v>14000</v>
      </c>
      <c r="H87" s="542">
        <v>1035</v>
      </c>
      <c r="I87" s="561">
        <f t="shared" si="8"/>
        <v>14490000</v>
      </c>
      <c r="J87" s="591">
        <v>1035</v>
      </c>
      <c r="K87" s="562">
        <f t="shared" si="9"/>
        <v>14490000</v>
      </c>
      <c r="L87" s="562"/>
      <c r="M87" s="562">
        <v>-40600</v>
      </c>
      <c r="N87" s="591"/>
      <c r="O87" s="591"/>
      <c r="P87" s="591"/>
      <c r="Q87" s="591"/>
    </row>
    <row r="88" spans="1:17" s="566" customFormat="1" ht="15" customHeight="1">
      <c r="A88" s="539"/>
      <c r="B88" s="564" t="s">
        <v>1370</v>
      </c>
      <c r="C88" s="540" t="s">
        <v>1371</v>
      </c>
      <c r="D88" s="265"/>
      <c r="E88" s="565"/>
      <c r="F88" s="597"/>
      <c r="G88" s="542">
        <v>32000</v>
      </c>
      <c r="H88" s="542">
        <v>26</v>
      </c>
      <c r="I88" s="561">
        <f t="shared" si="8"/>
        <v>832000</v>
      </c>
      <c r="J88" s="591">
        <v>70</v>
      </c>
      <c r="K88" s="562">
        <f t="shared" si="9"/>
        <v>2240000</v>
      </c>
      <c r="L88" s="562">
        <f>J88-H88</f>
        <v>44</v>
      </c>
      <c r="M88" s="562">
        <f>K88-I88</f>
        <v>1408000</v>
      </c>
      <c r="N88" s="591"/>
      <c r="O88" s="591"/>
      <c r="P88" s="591"/>
      <c r="Q88" s="591"/>
    </row>
    <row r="89" spans="1:17" s="566" customFormat="1" ht="15" customHeight="1">
      <c r="A89" s="539"/>
      <c r="B89" s="564" t="s">
        <v>1372</v>
      </c>
      <c r="C89" s="540" t="s">
        <v>1373</v>
      </c>
      <c r="D89" s="265"/>
      <c r="E89" s="565"/>
      <c r="F89" s="597"/>
      <c r="G89" s="542">
        <v>2400</v>
      </c>
      <c r="H89" s="542">
        <v>9319</v>
      </c>
      <c r="I89" s="561">
        <f t="shared" si="8"/>
        <v>22365600</v>
      </c>
      <c r="J89" s="591">
        <v>9450</v>
      </c>
      <c r="K89" s="562">
        <f t="shared" si="9"/>
        <v>22680000</v>
      </c>
      <c r="L89" s="562">
        <f>J89-H89</f>
        <v>131</v>
      </c>
      <c r="M89" s="562">
        <v>312000</v>
      </c>
      <c r="N89" s="591"/>
      <c r="O89" s="591"/>
      <c r="P89" s="591"/>
      <c r="Q89" s="591"/>
    </row>
    <row r="90" spans="1:17" s="566" customFormat="1" ht="15" customHeight="1">
      <c r="A90" s="539"/>
      <c r="B90" s="564" t="s">
        <v>1374</v>
      </c>
      <c r="C90" s="540" t="s">
        <v>1375</v>
      </c>
      <c r="D90" s="265"/>
      <c r="E90" s="565"/>
      <c r="F90" s="597"/>
      <c r="G90" s="542">
        <v>5600</v>
      </c>
      <c r="H90" s="542">
        <v>3410</v>
      </c>
      <c r="I90" s="561">
        <f t="shared" si="8"/>
        <v>19096000</v>
      </c>
      <c r="J90" s="591">
        <v>3418</v>
      </c>
      <c r="K90" s="562">
        <f t="shared" si="9"/>
        <v>19140800</v>
      </c>
      <c r="L90" s="562">
        <f>J90-H90</f>
        <v>8</v>
      </c>
      <c r="M90" s="562">
        <v>39200</v>
      </c>
      <c r="N90" s="591"/>
      <c r="O90" s="591"/>
      <c r="P90" s="591"/>
      <c r="Q90" s="591"/>
    </row>
    <row r="91" spans="1:17" s="566" customFormat="1" ht="15" customHeight="1">
      <c r="A91" s="539"/>
      <c r="B91" s="564" t="s">
        <v>1376</v>
      </c>
      <c r="C91" s="540" t="s">
        <v>1377</v>
      </c>
      <c r="D91" s="265"/>
      <c r="E91" s="565"/>
      <c r="F91" s="597"/>
      <c r="G91" s="542">
        <v>1200</v>
      </c>
      <c r="H91" s="542">
        <v>9371</v>
      </c>
      <c r="I91" s="561">
        <f t="shared" si="8"/>
        <v>11245200</v>
      </c>
      <c r="J91" s="591">
        <v>9413</v>
      </c>
      <c r="K91" s="562">
        <f t="shared" si="9"/>
        <v>11295600</v>
      </c>
      <c r="L91" s="562">
        <f>J91-H91</f>
        <v>42</v>
      </c>
      <c r="M91" s="562">
        <f>K91-I91</f>
        <v>50400</v>
      </c>
      <c r="N91" s="591"/>
      <c r="O91" s="591"/>
      <c r="P91" s="591"/>
      <c r="Q91" s="591"/>
    </row>
    <row r="92" spans="1:17" s="566" customFormat="1" ht="15" customHeight="1">
      <c r="A92" s="539"/>
      <c r="B92" s="564" t="s">
        <v>1378</v>
      </c>
      <c r="C92" s="540" t="s">
        <v>286</v>
      </c>
      <c r="D92" s="265"/>
      <c r="E92" s="565"/>
      <c r="F92" s="597"/>
      <c r="G92" s="542">
        <v>31068264</v>
      </c>
      <c r="H92" s="542">
        <v>1</v>
      </c>
      <c r="I92" s="561">
        <f t="shared" si="8"/>
        <v>31068264</v>
      </c>
      <c r="J92" s="591">
        <v>1</v>
      </c>
      <c r="K92" s="562">
        <f t="shared" si="9"/>
        <v>31068264</v>
      </c>
      <c r="L92" s="562"/>
      <c r="M92" s="562"/>
      <c r="N92" s="591"/>
      <c r="O92" s="591"/>
      <c r="P92" s="591"/>
      <c r="Q92" s="591"/>
    </row>
    <row r="93" spans="1:17" s="566" customFormat="1" ht="15" customHeight="1">
      <c r="A93" s="539"/>
      <c r="B93" s="564" t="s">
        <v>1379</v>
      </c>
      <c r="C93" s="540" t="s">
        <v>1380</v>
      </c>
      <c r="D93" s="265"/>
      <c r="E93" s="565"/>
      <c r="F93" s="597"/>
      <c r="G93" s="542">
        <v>635000</v>
      </c>
      <c r="H93" s="542">
        <v>18</v>
      </c>
      <c r="I93" s="561">
        <f t="shared" si="8"/>
        <v>11430000</v>
      </c>
      <c r="J93" s="591">
        <v>17</v>
      </c>
      <c r="K93" s="562">
        <f t="shared" si="9"/>
        <v>10795000</v>
      </c>
      <c r="L93" s="562">
        <f>J93-H93</f>
        <v>-1</v>
      </c>
      <c r="M93" s="562">
        <f>K93-I93</f>
        <v>-635000</v>
      </c>
      <c r="N93" s="591"/>
      <c r="O93" s="591"/>
      <c r="P93" s="591"/>
      <c r="Q93" s="591"/>
    </row>
    <row r="94" spans="1:17" s="566" customFormat="1" ht="15" customHeight="1">
      <c r="A94" s="539"/>
      <c r="B94" s="564" t="s">
        <v>1381</v>
      </c>
      <c r="C94" s="540" t="s">
        <v>1382</v>
      </c>
      <c r="D94" s="265"/>
      <c r="E94" s="565"/>
      <c r="F94" s="597"/>
      <c r="G94" s="542">
        <v>720</v>
      </c>
      <c r="H94" s="542">
        <v>11212</v>
      </c>
      <c r="I94" s="561">
        <f t="shared" si="8"/>
        <v>8072640</v>
      </c>
      <c r="J94" s="591">
        <v>11282</v>
      </c>
      <c r="K94" s="562">
        <f t="shared" si="9"/>
        <v>8123040</v>
      </c>
      <c r="L94" s="562">
        <f>J94-H94</f>
        <v>70</v>
      </c>
      <c r="M94" s="562">
        <v>-724760</v>
      </c>
      <c r="N94" s="591"/>
      <c r="O94" s="591"/>
      <c r="P94" s="591"/>
      <c r="Q94" s="591"/>
    </row>
    <row r="95" spans="1:17" s="566" customFormat="1" ht="15" customHeight="1">
      <c r="A95" s="539"/>
      <c r="B95" s="539"/>
      <c r="C95" s="540"/>
      <c r="D95" s="265"/>
      <c r="E95" s="565" t="s">
        <v>1383</v>
      </c>
      <c r="F95" s="597"/>
      <c r="G95" s="542"/>
      <c r="H95" s="542"/>
      <c r="I95" s="571">
        <f>SUM(I86:I94)</f>
        <v>134071204</v>
      </c>
      <c r="J95" s="591"/>
      <c r="K95" s="571">
        <f>SUM(K86:K94)</f>
        <v>135246204</v>
      </c>
      <c r="L95" s="562"/>
      <c r="M95" s="571">
        <f>SUM(M86:M94)</f>
        <v>351240</v>
      </c>
      <c r="N95" s="591"/>
      <c r="O95" s="591"/>
      <c r="P95" s="591"/>
      <c r="Q95" s="591"/>
    </row>
    <row r="96" spans="1:17" s="566" customFormat="1" ht="15" customHeight="1">
      <c r="A96" s="539"/>
      <c r="B96" s="539"/>
      <c r="C96" s="540"/>
      <c r="D96" s="265"/>
      <c r="E96" s="565"/>
      <c r="F96" s="597"/>
      <c r="G96" s="542"/>
      <c r="H96" s="542"/>
      <c r="I96" s="561"/>
      <c r="J96" s="591"/>
      <c r="K96" s="562"/>
      <c r="L96" s="562"/>
      <c r="M96" s="562"/>
      <c r="N96" s="591"/>
      <c r="O96" s="591"/>
      <c r="P96" s="591"/>
      <c r="Q96" s="591"/>
    </row>
    <row r="97" spans="1:17" s="566" customFormat="1" ht="15" customHeight="1">
      <c r="A97" s="556" t="s">
        <v>1518</v>
      </c>
      <c r="B97" s="556"/>
      <c r="C97" s="558" t="s">
        <v>289</v>
      </c>
      <c r="D97" s="612"/>
      <c r="E97" s="558"/>
      <c r="F97" s="613"/>
      <c r="G97" s="542"/>
      <c r="H97" s="542"/>
      <c r="I97" s="561"/>
      <c r="J97" s="591"/>
      <c r="K97" s="562"/>
      <c r="L97" s="562"/>
      <c r="M97" s="562"/>
      <c r="N97" s="591"/>
      <c r="O97" s="591"/>
      <c r="P97" s="591"/>
      <c r="Q97" s="591"/>
    </row>
    <row r="98" spans="1:17" s="583" customFormat="1" ht="15" customHeight="1">
      <c r="A98" s="614"/>
      <c r="B98" s="615" t="s">
        <v>1384</v>
      </c>
      <c r="C98" s="616" t="s">
        <v>1385</v>
      </c>
      <c r="D98" s="617"/>
      <c r="E98" s="616"/>
      <c r="F98" s="618"/>
      <c r="G98" s="584">
        <v>22300</v>
      </c>
      <c r="H98" s="584">
        <v>91</v>
      </c>
      <c r="I98" s="585">
        <f>G98*H98</f>
        <v>2029300</v>
      </c>
      <c r="J98" s="619">
        <v>93</v>
      </c>
      <c r="K98" s="562">
        <f t="shared" si="9"/>
        <v>2073900</v>
      </c>
      <c r="L98" s="562">
        <f>J98-H98</f>
        <v>2</v>
      </c>
      <c r="M98" s="562">
        <f>K98-I98</f>
        <v>44600</v>
      </c>
      <c r="N98" s="619"/>
      <c r="O98" s="619"/>
      <c r="P98" s="619"/>
      <c r="Q98" s="619"/>
    </row>
    <row r="99" spans="1:17" s="566" customFormat="1" ht="15" customHeight="1">
      <c r="A99" s="556"/>
      <c r="B99" s="539"/>
      <c r="D99" s="612"/>
      <c r="E99" s="576" t="s">
        <v>1386</v>
      </c>
      <c r="F99" s="613"/>
      <c r="G99" s="542"/>
      <c r="H99" s="542"/>
      <c r="I99" s="571">
        <f>SUM(I98:I98)</f>
        <v>2029300</v>
      </c>
      <c r="J99" s="591"/>
      <c r="K99" s="571">
        <f>SUM(K98:K98)</f>
        <v>2073900</v>
      </c>
      <c r="L99" s="562"/>
      <c r="M99" s="571">
        <f>K99-I99</f>
        <v>44600</v>
      </c>
      <c r="N99" s="591"/>
      <c r="O99" s="591"/>
      <c r="P99" s="591"/>
      <c r="Q99" s="591"/>
    </row>
    <row r="100" spans="1:17" s="566" customFormat="1" ht="15" customHeight="1">
      <c r="A100" s="556"/>
      <c r="B100" s="539"/>
      <c r="C100" s="558"/>
      <c r="D100" s="612"/>
      <c r="E100" s="558"/>
      <c r="F100" s="613"/>
      <c r="G100" s="542"/>
      <c r="H100" s="542"/>
      <c r="I100" s="561"/>
      <c r="J100" s="591"/>
      <c r="K100" s="562"/>
      <c r="L100" s="562"/>
      <c r="M100" s="562"/>
      <c r="N100" s="591"/>
      <c r="O100" s="591"/>
      <c r="P100" s="591"/>
      <c r="Q100" s="591"/>
    </row>
    <row r="101" spans="1:17" s="566" customFormat="1" ht="15" customHeight="1">
      <c r="A101" s="556" t="s">
        <v>1519</v>
      </c>
      <c r="B101" s="556"/>
      <c r="C101" s="558" t="s">
        <v>1387</v>
      </c>
      <c r="D101" s="611"/>
      <c r="E101" s="558"/>
      <c r="F101" s="598"/>
      <c r="G101" s="560">
        <v>105</v>
      </c>
      <c r="H101" s="560">
        <v>800</v>
      </c>
      <c r="I101" s="561">
        <f>G101*H101</f>
        <v>84000</v>
      </c>
      <c r="J101" s="591">
        <v>412</v>
      </c>
      <c r="K101" s="562">
        <f t="shared" si="9"/>
        <v>43260</v>
      </c>
      <c r="L101" s="562">
        <f>J101-H101</f>
        <v>-388</v>
      </c>
      <c r="M101" s="562">
        <v>-42840</v>
      </c>
      <c r="N101" s="591"/>
      <c r="O101" s="591"/>
      <c r="P101" s="591"/>
      <c r="Q101" s="591"/>
    </row>
    <row r="102" spans="1:17" s="566" customFormat="1" ht="15" customHeight="1">
      <c r="A102" s="539"/>
      <c r="B102" s="539"/>
      <c r="C102" s="540"/>
      <c r="D102" s="265"/>
      <c r="E102" s="565"/>
      <c r="F102" s="597"/>
      <c r="G102" s="542"/>
      <c r="H102" s="542"/>
      <c r="I102" s="561"/>
      <c r="J102" s="591"/>
      <c r="K102" s="562"/>
      <c r="L102" s="562"/>
      <c r="M102" s="562"/>
      <c r="N102" s="591"/>
      <c r="O102" s="591"/>
      <c r="P102" s="591"/>
      <c r="Q102" s="591"/>
    </row>
    <row r="103" spans="1:17" s="566" customFormat="1" ht="15" customHeight="1">
      <c r="A103" s="556" t="s">
        <v>1520</v>
      </c>
      <c r="B103" s="556"/>
      <c r="C103" s="558" t="s">
        <v>1388</v>
      </c>
      <c r="D103" s="612"/>
      <c r="E103" s="558"/>
      <c r="F103" s="613"/>
      <c r="G103" s="560"/>
      <c r="H103" s="560"/>
      <c r="I103" s="561">
        <v>323859252</v>
      </c>
      <c r="J103" s="591"/>
      <c r="K103" s="562">
        <v>323859252</v>
      </c>
      <c r="L103" s="562"/>
      <c r="M103" s="562"/>
      <c r="N103" s="591"/>
      <c r="O103" s="591"/>
      <c r="P103" s="591"/>
      <c r="Q103" s="591"/>
    </row>
    <row r="104" spans="1:17" s="566" customFormat="1" ht="15" customHeight="1" thickBot="1">
      <c r="A104" s="539"/>
      <c r="B104" s="539"/>
      <c r="C104" s="540"/>
      <c r="D104" s="265"/>
      <c r="E104" s="565"/>
      <c r="F104" s="597"/>
      <c r="G104" s="542"/>
      <c r="H104" s="542"/>
      <c r="I104" s="561"/>
      <c r="J104" s="591"/>
      <c r="K104" s="591"/>
      <c r="L104" s="562"/>
      <c r="M104" s="562"/>
      <c r="N104" s="591"/>
      <c r="O104" s="591"/>
      <c r="P104" s="591"/>
      <c r="Q104" s="591"/>
    </row>
    <row r="105" spans="1:17" s="610" customFormat="1" ht="15" customHeight="1" thickBot="1">
      <c r="A105" s="709" t="s">
        <v>1389</v>
      </c>
      <c r="B105" s="710"/>
      <c r="C105" s="710"/>
      <c r="D105" s="710"/>
      <c r="E105" s="710"/>
      <c r="F105" s="710"/>
      <c r="G105" s="606"/>
      <c r="H105" s="606"/>
      <c r="I105" s="607">
        <f>SUM(I95+I99+I101+I103)</f>
        <v>460043756</v>
      </c>
      <c r="J105" s="607"/>
      <c r="K105" s="607">
        <f>SUM(K95+K99+K101+K103)</f>
        <v>461222616</v>
      </c>
      <c r="L105" s="607"/>
      <c r="M105" s="607">
        <f>SUM(M95+M99+M101+M103)</f>
        <v>353000</v>
      </c>
      <c r="N105" s="609"/>
      <c r="O105" s="609"/>
      <c r="P105" s="609"/>
      <c r="Q105" s="609"/>
    </row>
    <row r="106" spans="1:17" s="566" customFormat="1" ht="15" customHeight="1" thickBot="1">
      <c r="A106" s="539"/>
      <c r="B106" s="539"/>
      <c r="C106" s="540"/>
      <c r="D106" s="265"/>
      <c r="E106" s="565"/>
      <c r="F106" s="597"/>
      <c r="G106" s="542"/>
      <c r="H106" s="542"/>
      <c r="I106" s="561"/>
      <c r="J106" s="561"/>
      <c r="K106" s="561"/>
      <c r="L106" s="561"/>
      <c r="M106" s="562"/>
      <c r="N106" s="591"/>
      <c r="O106" s="591"/>
      <c r="P106" s="591"/>
      <c r="Q106" s="591"/>
    </row>
    <row r="107" spans="1:17" s="624" customFormat="1" ht="15" customHeight="1" thickBot="1">
      <c r="A107" s="705" t="s">
        <v>1390</v>
      </c>
      <c r="B107" s="706"/>
      <c r="C107" s="706"/>
      <c r="D107" s="706"/>
      <c r="E107" s="706"/>
      <c r="F107" s="706"/>
      <c r="G107" s="620"/>
      <c r="H107" s="621"/>
      <c r="I107" s="622">
        <f>I105+I83</f>
        <v>4525965166</v>
      </c>
      <c r="J107" s="622"/>
      <c r="K107" s="622">
        <f>K105+K83</f>
        <v>4530875964</v>
      </c>
      <c r="L107" s="622"/>
      <c r="M107" s="622">
        <f>M105+M83</f>
        <v>4084938</v>
      </c>
      <c r="N107" s="623"/>
      <c r="O107" s="623"/>
      <c r="P107" s="623"/>
      <c r="Q107" s="623"/>
    </row>
    <row r="108" spans="1:17" s="628" customFormat="1" ht="15" customHeight="1">
      <c r="A108" s="539"/>
      <c r="B108" s="539"/>
      <c r="C108" s="625"/>
      <c r="D108" s="625"/>
      <c r="E108" s="625"/>
      <c r="F108" s="626"/>
      <c r="G108" s="542"/>
      <c r="H108" s="542"/>
      <c r="I108" s="542"/>
      <c r="J108" s="627"/>
      <c r="K108" s="627"/>
      <c r="L108" s="627"/>
      <c r="M108" s="627"/>
      <c r="N108" s="627"/>
      <c r="O108" s="627"/>
      <c r="P108" s="627"/>
      <c r="Q108" s="627"/>
    </row>
    <row r="109" spans="1:17" s="628" customFormat="1" ht="26.25" customHeight="1">
      <c r="A109" s="629" t="s">
        <v>1391</v>
      </c>
      <c r="B109" s="604"/>
      <c r="C109" s="630"/>
      <c r="F109" s="567"/>
      <c r="G109" s="591"/>
      <c r="H109" s="591"/>
      <c r="I109" s="591"/>
      <c r="J109" s="627"/>
      <c r="K109" s="627"/>
      <c r="L109" s="627"/>
      <c r="M109" s="627"/>
      <c r="N109" s="627"/>
      <c r="O109" s="627"/>
      <c r="P109" s="627"/>
      <c r="Q109" s="627"/>
    </row>
    <row r="110" spans="1:17" s="628" customFormat="1" ht="15" customHeight="1">
      <c r="A110" s="604"/>
      <c r="B110" s="604"/>
      <c r="F110" s="567"/>
      <c r="G110" s="591"/>
      <c r="H110" s="591"/>
      <c r="I110" s="591"/>
      <c r="J110" s="627"/>
      <c r="K110" s="627"/>
      <c r="L110" s="627"/>
      <c r="M110" s="627"/>
      <c r="N110" s="627"/>
      <c r="O110" s="627"/>
      <c r="P110" s="627"/>
      <c r="Q110" s="627"/>
    </row>
    <row r="111" spans="1:17" s="628" customFormat="1" ht="15" customHeight="1">
      <c r="A111" s="604"/>
      <c r="B111" s="604"/>
      <c r="F111" s="567"/>
      <c r="G111" s="591"/>
      <c r="H111" s="591"/>
      <c r="I111" s="591"/>
      <c r="J111" s="627"/>
      <c r="K111" s="627"/>
      <c r="L111" s="627"/>
      <c r="M111" s="627"/>
      <c r="N111" s="627"/>
      <c r="O111" s="627"/>
      <c r="P111" s="627"/>
      <c r="Q111" s="627"/>
    </row>
    <row r="112" ht="18" customHeight="1"/>
  </sheetData>
  <mergeCells count="5">
    <mergeCell ref="A107:F107"/>
    <mergeCell ref="A6:B6"/>
    <mergeCell ref="C6:F6"/>
    <mergeCell ref="A83:F83"/>
    <mergeCell ref="A105:F105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">
      <selection activeCell="E2" sqref="E2"/>
    </sheetView>
  </sheetViews>
  <sheetFormatPr defaultColWidth="9.140625" defaultRowHeight="12.75"/>
  <cols>
    <col min="1" max="1" width="5.7109375" style="756" customWidth="1"/>
    <col min="2" max="2" width="58.8515625" style="751" customWidth="1"/>
    <col min="3" max="3" width="13.7109375" style="752" customWidth="1"/>
    <col min="4" max="5" width="11.7109375" style="752" customWidth="1"/>
    <col min="6" max="16384" width="9.140625" style="751" customWidth="1"/>
  </cols>
  <sheetData>
    <row r="1" spans="1:5" ht="12.75">
      <c r="A1" s="751" t="s">
        <v>1447</v>
      </c>
      <c r="E1" s="753" t="s">
        <v>305</v>
      </c>
    </row>
    <row r="2" spans="1:5" ht="43.5" customHeight="1">
      <c r="A2" s="754"/>
      <c r="E2" s="755"/>
    </row>
    <row r="3" ht="18" customHeight="1">
      <c r="E3" s="755"/>
    </row>
    <row r="4" ht="15" customHeight="1"/>
    <row r="5" ht="15" customHeight="1" thickBot="1">
      <c r="E5" s="755" t="s">
        <v>1448</v>
      </c>
    </row>
    <row r="6" spans="1:5" ht="64.5" customHeight="1" thickBot="1">
      <c r="A6" s="757" t="s">
        <v>1496</v>
      </c>
      <c r="B6" s="757" t="s">
        <v>306</v>
      </c>
      <c r="C6" s="758" t="s">
        <v>307</v>
      </c>
      <c r="D6" s="758" t="s">
        <v>308</v>
      </c>
      <c r="E6" s="758" t="s">
        <v>1497</v>
      </c>
    </row>
    <row r="7" spans="1:5" s="761" customFormat="1" ht="25.5" customHeight="1">
      <c r="A7" s="759"/>
      <c r="B7" s="759"/>
      <c r="C7" s="760"/>
      <c r="D7" s="760"/>
      <c r="E7" s="760"/>
    </row>
    <row r="8" spans="1:5" s="761" customFormat="1" ht="30" customHeight="1">
      <c r="A8" s="762" t="s">
        <v>1498</v>
      </c>
      <c r="B8" s="761" t="s">
        <v>309</v>
      </c>
      <c r="C8" s="763">
        <v>165568</v>
      </c>
      <c r="D8" s="763">
        <v>57147</v>
      </c>
      <c r="E8" s="764">
        <f aca="true" t="shared" si="0" ref="E8:E20">SUM(C8:D8)</f>
        <v>222715</v>
      </c>
    </row>
    <row r="9" spans="1:5" s="761" customFormat="1" ht="30" customHeight="1">
      <c r="A9" s="762" t="s">
        <v>1499</v>
      </c>
      <c r="B9" s="761" t="s">
        <v>310</v>
      </c>
      <c r="C9" s="764">
        <v>97006</v>
      </c>
      <c r="D9" s="764">
        <v>81616</v>
      </c>
      <c r="E9" s="763">
        <f t="shared" si="0"/>
        <v>178622</v>
      </c>
    </row>
    <row r="10" spans="1:5" s="761" customFormat="1" ht="30" customHeight="1">
      <c r="A10" s="762" t="s">
        <v>1500</v>
      </c>
      <c r="B10" s="761" t="s">
        <v>311</v>
      </c>
      <c r="C10" s="763">
        <v>27279</v>
      </c>
      <c r="D10" s="763">
        <v>82123</v>
      </c>
      <c r="E10" s="763">
        <f t="shared" si="0"/>
        <v>109402</v>
      </c>
    </row>
    <row r="11" spans="1:5" s="761" customFormat="1" ht="30" customHeight="1">
      <c r="A11" s="762" t="s">
        <v>1501</v>
      </c>
      <c r="B11" s="761" t="s">
        <v>312</v>
      </c>
      <c r="C11" s="763">
        <v>111139</v>
      </c>
      <c r="D11" s="763">
        <v>146383</v>
      </c>
      <c r="E11" s="763">
        <f t="shared" si="0"/>
        <v>257522</v>
      </c>
    </row>
    <row r="12" spans="1:5" s="761" customFormat="1" ht="30" customHeight="1">
      <c r="A12" s="762" t="s">
        <v>1502</v>
      </c>
      <c r="B12" s="761" t="s">
        <v>313</v>
      </c>
      <c r="C12" s="763">
        <v>2000</v>
      </c>
      <c r="D12" s="763">
        <v>2494</v>
      </c>
      <c r="E12" s="763">
        <f t="shared" si="0"/>
        <v>4494</v>
      </c>
    </row>
    <row r="13" spans="1:5" s="761" customFormat="1" ht="30" customHeight="1">
      <c r="A13" s="762" t="s">
        <v>1503</v>
      </c>
      <c r="B13" s="761" t="s">
        <v>180</v>
      </c>
      <c r="C13" s="763">
        <v>682</v>
      </c>
      <c r="D13" s="763">
        <v>1264</v>
      </c>
      <c r="E13" s="763">
        <f t="shared" si="0"/>
        <v>1946</v>
      </c>
    </row>
    <row r="14" spans="1:5" s="761" customFormat="1" ht="30" customHeight="1">
      <c r="A14" s="762" t="s">
        <v>1504</v>
      </c>
      <c r="B14" s="761" t="s">
        <v>1078</v>
      </c>
      <c r="C14" s="763">
        <v>21472</v>
      </c>
      <c r="D14" s="763">
        <v>34294</v>
      </c>
      <c r="E14" s="763">
        <f t="shared" si="0"/>
        <v>55766</v>
      </c>
    </row>
    <row r="15" spans="1:5" s="761" customFormat="1" ht="30" customHeight="1">
      <c r="A15" s="762" t="s">
        <v>1505</v>
      </c>
      <c r="B15" s="761" t="s">
        <v>1159</v>
      </c>
      <c r="C15" s="763">
        <v>4868</v>
      </c>
      <c r="D15" s="763">
        <v>4759</v>
      </c>
      <c r="E15" s="763">
        <f t="shared" si="0"/>
        <v>9627</v>
      </c>
    </row>
    <row r="16" spans="1:5" s="761" customFormat="1" ht="30" customHeight="1">
      <c r="A16" s="762" t="s">
        <v>1506</v>
      </c>
      <c r="B16" s="761" t="s">
        <v>1182</v>
      </c>
      <c r="C16" s="763">
        <v>17792</v>
      </c>
      <c r="D16" s="763">
        <v>89743</v>
      </c>
      <c r="E16" s="763">
        <f t="shared" si="0"/>
        <v>107535</v>
      </c>
    </row>
    <row r="17" spans="1:5" s="761" customFormat="1" ht="30" customHeight="1">
      <c r="A17" s="762" t="s">
        <v>1507</v>
      </c>
      <c r="B17" s="761" t="s">
        <v>1250</v>
      </c>
      <c r="C17" s="763">
        <v>2628</v>
      </c>
      <c r="D17" s="763">
        <f>'5fghijkl. sz. melléklet'!D132</f>
        <v>0</v>
      </c>
      <c r="E17" s="763">
        <f t="shared" si="0"/>
        <v>2628</v>
      </c>
    </row>
    <row r="18" spans="1:5" s="761" customFormat="1" ht="30" customHeight="1">
      <c r="A18" s="765" t="s">
        <v>1508</v>
      </c>
      <c r="B18" s="761" t="s">
        <v>314</v>
      </c>
      <c r="C18" s="763">
        <v>102544</v>
      </c>
      <c r="D18" s="763">
        <f>'5fghijkl. sz. melléklet'!D148</f>
        <v>0</v>
      </c>
      <c r="E18" s="763">
        <f t="shared" si="0"/>
        <v>102544</v>
      </c>
    </row>
    <row r="19" spans="1:5" ht="31.5" customHeight="1">
      <c r="A19" s="762" t="s">
        <v>1509</v>
      </c>
      <c r="B19" s="751" t="s">
        <v>315</v>
      </c>
      <c r="D19" s="752">
        <v>11300</v>
      </c>
      <c r="E19" s="763">
        <f t="shared" si="0"/>
        <v>11300</v>
      </c>
    </row>
    <row r="20" spans="1:5" s="761" customFormat="1" ht="30" customHeight="1">
      <c r="A20" s="765" t="s">
        <v>1510</v>
      </c>
      <c r="B20" s="761" t="s">
        <v>316</v>
      </c>
      <c r="C20" s="763"/>
      <c r="D20" s="763">
        <v>3085</v>
      </c>
      <c r="E20" s="763">
        <f t="shared" si="0"/>
        <v>3085</v>
      </c>
    </row>
    <row r="21" spans="1:5" s="761" customFormat="1" ht="22.5" customHeight="1" thickBot="1">
      <c r="A21" s="766"/>
      <c r="B21" s="767"/>
      <c r="C21" s="768"/>
      <c r="D21" s="768"/>
      <c r="E21" s="768"/>
    </row>
    <row r="22" spans="1:5" ht="18" customHeight="1" thickBot="1">
      <c r="A22" s="769"/>
      <c r="B22" s="769" t="s">
        <v>317</v>
      </c>
      <c r="C22" s="770">
        <f>SUM(C8:C20)</f>
        <v>552978</v>
      </c>
      <c r="D22" s="770">
        <f>SUM(D8:D20)</f>
        <v>514208</v>
      </c>
      <c r="E22" s="770">
        <f>SUM(E8:E20)</f>
        <v>1067186</v>
      </c>
    </row>
  </sheetData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showGridLines="0" showZeros="0" workbookViewId="0" topLeftCell="A1">
      <selection activeCell="E2" sqref="E2"/>
    </sheetView>
  </sheetViews>
  <sheetFormatPr defaultColWidth="9.140625" defaultRowHeight="12.75"/>
  <cols>
    <col min="1" max="1" width="4.7109375" style="771" customWidth="1"/>
    <col min="2" max="2" width="5.7109375" style="772" customWidth="1"/>
    <col min="3" max="3" width="6.7109375" style="771" customWidth="1"/>
    <col min="4" max="4" width="61.421875" style="771" customWidth="1"/>
    <col min="5" max="5" width="13.7109375" style="773" customWidth="1"/>
    <col min="6" max="6" width="15.421875" style="773" customWidth="1"/>
    <col min="7" max="16384" width="9.140625" style="771" customWidth="1"/>
  </cols>
  <sheetData>
    <row r="1" spans="1:6" ht="15" customHeight="1">
      <c r="A1" s="771" t="s">
        <v>1447</v>
      </c>
      <c r="F1" s="774" t="s">
        <v>318</v>
      </c>
    </row>
    <row r="2" spans="1:6" ht="29.25" customHeight="1">
      <c r="A2" s="775"/>
      <c r="F2" s="774"/>
    </row>
    <row r="3" ht="18" customHeight="1"/>
    <row r="4" ht="15" customHeight="1" thickBot="1">
      <c r="F4" s="776" t="s">
        <v>1448</v>
      </c>
    </row>
    <row r="5" spans="1:6" ht="51" customHeight="1" thickBot="1">
      <c r="A5" s="777" t="s">
        <v>61</v>
      </c>
      <c r="B5" s="777" t="s">
        <v>62</v>
      </c>
      <c r="C5" s="778" t="s">
        <v>319</v>
      </c>
      <c r="D5" s="779" t="s">
        <v>320</v>
      </c>
      <c r="E5" s="779" t="s">
        <v>321</v>
      </c>
      <c r="F5" s="779" t="s">
        <v>322</v>
      </c>
    </row>
    <row r="6" spans="1:6" ht="12.75" customHeight="1">
      <c r="A6" s="780">
        <v>1</v>
      </c>
      <c r="B6" s="780">
        <v>2</v>
      </c>
      <c r="C6" s="780">
        <v>3</v>
      </c>
      <c r="D6" s="780">
        <v>4</v>
      </c>
      <c r="E6" s="781">
        <v>5</v>
      </c>
      <c r="F6" s="781">
        <v>6</v>
      </c>
    </row>
    <row r="7" spans="1:6" ht="13.5" customHeight="1">
      <c r="A7" s="782"/>
      <c r="B7" s="782"/>
      <c r="C7" s="782"/>
      <c r="D7" s="782"/>
      <c r="E7" s="783"/>
      <c r="F7" s="783"/>
    </row>
    <row r="8" spans="1:6" ht="14.25" customHeight="1">
      <c r="A8" s="784">
        <v>2</v>
      </c>
      <c r="B8" s="785"/>
      <c r="C8" s="786" t="s">
        <v>323</v>
      </c>
      <c r="D8" s="786"/>
      <c r="E8" s="787">
        <v>14095</v>
      </c>
      <c r="F8" s="787">
        <v>2690</v>
      </c>
    </row>
    <row r="9" spans="1:6" ht="14.25" customHeight="1">
      <c r="A9" s="784">
        <v>3</v>
      </c>
      <c r="B9" s="785"/>
      <c r="C9" s="786" t="s">
        <v>1453</v>
      </c>
      <c r="D9" s="786"/>
      <c r="E9" s="787">
        <v>2284</v>
      </c>
      <c r="F9" s="787">
        <v>723</v>
      </c>
    </row>
    <row r="10" spans="1:6" ht="14.25" customHeight="1">
      <c r="A10" s="784">
        <v>4</v>
      </c>
      <c r="B10" s="785"/>
      <c r="C10" s="786" t="s">
        <v>3</v>
      </c>
      <c r="D10" s="786"/>
      <c r="E10" s="787"/>
      <c r="F10" s="787"/>
    </row>
    <row r="11" spans="1:6" ht="14.25" customHeight="1">
      <c r="A11" s="784"/>
      <c r="B11" s="785">
        <v>1</v>
      </c>
      <c r="D11" s="786" t="s">
        <v>3</v>
      </c>
      <c r="E11" s="787">
        <v>10955</v>
      </c>
      <c r="F11" s="787">
        <v>4630</v>
      </c>
    </row>
    <row r="12" spans="1:6" ht="14.25" customHeight="1">
      <c r="A12" s="784"/>
      <c r="B12" s="785">
        <v>2</v>
      </c>
      <c r="D12" s="786" t="s">
        <v>1491</v>
      </c>
      <c r="E12" s="787">
        <v>970</v>
      </c>
      <c r="F12" s="787">
        <v>46</v>
      </c>
    </row>
    <row r="13" spans="1:6" ht="14.25" customHeight="1">
      <c r="A13" s="784"/>
      <c r="B13" s="785">
        <v>3</v>
      </c>
      <c r="D13" s="786" t="s">
        <v>1532</v>
      </c>
      <c r="E13" s="787">
        <v>4530</v>
      </c>
      <c r="F13" s="787">
        <v>3034</v>
      </c>
    </row>
    <row r="14" spans="1:6" ht="14.25" customHeight="1">
      <c r="A14" s="784">
        <v>4</v>
      </c>
      <c r="B14" s="785"/>
      <c r="C14" s="786" t="s">
        <v>3</v>
      </c>
      <c r="D14" s="786"/>
      <c r="E14" s="787">
        <f>SUM(E11:E13)</f>
        <v>16455</v>
      </c>
      <c r="F14" s="787">
        <f>SUM(F11:F13)</f>
        <v>7710</v>
      </c>
    </row>
    <row r="15" spans="1:6" ht="14.25" customHeight="1">
      <c r="A15" s="784">
        <v>5</v>
      </c>
      <c r="B15" s="785"/>
      <c r="C15" s="786" t="s">
        <v>4</v>
      </c>
      <c r="D15" s="786"/>
      <c r="E15" s="787">
        <v>13158</v>
      </c>
      <c r="F15" s="787">
        <v>5009</v>
      </c>
    </row>
    <row r="16" spans="1:6" ht="14.25" customHeight="1">
      <c r="A16" s="784">
        <v>6</v>
      </c>
      <c r="B16" s="785"/>
      <c r="C16" s="786" t="s">
        <v>1530</v>
      </c>
      <c r="D16" s="786"/>
      <c r="E16" s="787">
        <v>3339</v>
      </c>
      <c r="F16" s="787">
        <v>1628</v>
      </c>
    </row>
    <row r="17" spans="1:6" ht="14.25" customHeight="1">
      <c r="A17" s="784">
        <v>7</v>
      </c>
      <c r="B17" s="785"/>
      <c r="C17" s="786" t="s">
        <v>1454</v>
      </c>
      <c r="D17" s="786"/>
      <c r="E17" s="787">
        <v>3958</v>
      </c>
      <c r="F17" s="787">
        <v>1526</v>
      </c>
    </row>
    <row r="18" spans="1:6" ht="14.25" customHeight="1">
      <c r="A18" s="784">
        <v>8</v>
      </c>
      <c r="B18" s="785"/>
      <c r="C18" s="786" t="s">
        <v>1531</v>
      </c>
      <c r="D18" s="786"/>
      <c r="E18" s="787">
        <v>39843</v>
      </c>
      <c r="F18" s="787">
        <v>11244</v>
      </c>
    </row>
    <row r="19" spans="1:6" ht="14.25" customHeight="1">
      <c r="A19" s="784">
        <v>9</v>
      </c>
      <c r="B19" s="785"/>
      <c r="C19" s="786" t="s">
        <v>1455</v>
      </c>
      <c r="D19" s="786"/>
      <c r="E19" s="787">
        <v>13033</v>
      </c>
      <c r="F19" s="787">
        <v>8407</v>
      </c>
    </row>
    <row r="20" spans="1:6" ht="14.25" customHeight="1">
      <c r="A20" s="784">
        <v>10</v>
      </c>
      <c r="B20" s="785"/>
      <c r="C20" s="786" t="s">
        <v>5</v>
      </c>
      <c r="D20" s="786"/>
      <c r="E20" s="787">
        <v>13197</v>
      </c>
      <c r="F20" s="787">
        <v>6665</v>
      </c>
    </row>
    <row r="21" spans="1:6" ht="14.25" customHeight="1">
      <c r="A21" s="784">
        <v>12</v>
      </c>
      <c r="B21" s="785"/>
      <c r="C21" s="786" t="s">
        <v>1457</v>
      </c>
      <c r="D21" s="786"/>
      <c r="E21" s="787">
        <v>2202</v>
      </c>
      <c r="F21" s="787">
        <v>1263</v>
      </c>
    </row>
    <row r="22" spans="1:6" ht="14.25" customHeight="1">
      <c r="A22" s="784">
        <v>13</v>
      </c>
      <c r="B22" s="785"/>
      <c r="C22" s="786" t="s">
        <v>1458</v>
      </c>
      <c r="D22" s="786"/>
      <c r="E22" s="787">
        <v>2134</v>
      </c>
      <c r="F22" s="787">
        <v>461</v>
      </c>
    </row>
    <row r="23" spans="1:6" ht="14.25" customHeight="1">
      <c r="A23" s="784">
        <v>14</v>
      </c>
      <c r="B23" s="785"/>
      <c r="C23" s="786" t="s">
        <v>1459</v>
      </c>
      <c r="D23" s="786"/>
      <c r="E23" s="787">
        <v>3652</v>
      </c>
      <c r="F23" s="787">
        <v>2614</v>
      </c>
    </row>
    <row r="24" spans="1:6" ht="14.25" customHeight="1">
      <c r="A24" s="784">
        <v>15</v>
      </c>
      <c r="B24" s="785"/>
      <c r="C24" s="786" t="s">
        <v>1460</v>
      </c>
      <c r="D24" s="786"/>
      <c r="E24" s="787">
        <v>6979</v>
      </c>
      <c r="F24" s="787">
        <v>2505</v>
      </c>
    </row>
    <row r="25" spans="1:6" ht="14.25" customHeight="1">
      <c r="A25" s="784">
        <v>17</v>
      </c>
      <c r="B25" s="785"/>
      <c r="C25" s="786" t="s">
        <v>1444</v>
      </c>
      <c r="D25" s="786"/>
      <c r="E25" s="787">
        <v>5216</v>
      </c>
      <c r="F25" s="787">
        <v>407</v>
      </c>
    </row>
    <row r="26" spans="1:6" ht="14.25" customHeight="1">
      <c r="A26" s="784">
        <v>18</v>
      </c>
      <c r="B26" s="785"/>
      <c r="C26" s="786" t="s">
        <v>1461</v>
      </c>
      <c r="D26" s="786"/>
      <c r="E26" s="787"/>
      <c r="F26" s="787"/>
    </row>
    <row r="27" spans="1:6" ht="14.25" customHeight="1">
      <c r="A27" s="784"/>
      <c r="B27" s="785">
        <v>1</v>
      </c>
      <c r="C27" s="786"/>
      <c r="D27" s="786" t="s">
        <v>324</v>
      </c>
      <c r="E27" s="787">
        <v>227</v>
      </c>
      <c r="F27" s="787">
        <v>74</v>
      </c>
    </row>
    <row r="28" spans="1:6" ht="14.25" customHeight="1">
      <c r="A28" s="784"/>
      <c r="B28" s="785">
        <v>2</v>
      </c>
      <c r="C28" s="786"/>
      <c r="D28" s="786" t="s">
        <v>1463</v>
      </c>
      <c r="E28" s="787">
        <v>574</v>
      </c>
      <c r="F28" s="787">
        <v>320</v>
      </c>
    </row>
    <row r="29" spans="1:6" ht="14.25" customHeight="1">
      <c r="A29" s="784"/>
      <c r="B29" s="785">
        <v>3</v>
      </c>
      <c r="C29" s="786"/>
      <c r="D29" s="786" t="s">
        <v>1464</v>
      </c>
      <c r="E29" s="787">
        <v>1211</v>
      </c>
      <c r="F29" s="787">
        <v>864</v>
      </c>
    </row>
    <row r="30" spans="1:6" ht="14.25" customHeight="1">
      <c r="A30" s="784"/>
      <c r="B30" s="785">
        <v>4</v>
      </c>
      <c r="C30" s="786"/>
      <c r="D30" s="786" t="s">
        <v>1465</v>
      </c>
      <c r="E30" s="787">
        <v>423</v>
      </c>
      <c r="F30" s="787">
        <v>64</v>
      </c>
    </row>
    <row r="31" spans="1:6" ht="14.25" customHeight="1">
      <c r="A31" s="784"/>
      <c r="B31" s="785">
        <v>5</v>
      </c>
      <c r="C31" s="786"/>
      <c r="D31" s="786" t="s">
        <v>1466</v>
      </c>
      <c r="E31" s="787">
        <v>189</v>
      </c>
      <c r="F31" s="787">
        <v>74</v>
      </c>
    </row>
    <row r="32" spans="1:6" ht="14.25" customHeight="1">
      <c r="A32" s="784"/>
      <c r="B32" s="785">
        <v>6</v>
      </c>
      <c r="C32" s="786"/>
      <c r="D32" s="786" t="s">
        <v>1467</v>
      </c>
      <c r="E32" s="787">
        <v>761</v>
      </c>
      <c r="F32" s="787">
        <v>469</v>
      </c>
    </row>
    <row r="33" spans="1:6" ht="14.25" customHeight="1">
      <c r="A33" s="784"/>
      <c r="B33" s="785">
        <v>7</v>
      </c>
      <c r="C33" s="786"/>
      <c r="D33" s="786" t="s">
        <v>1468</v>
      </c>
      <c r="E33" s="787">
        <v>670</v>
      </c>
      <c r="F33" s="787">
        <v>224</v>
      </c>
    </row>
    <row r="34" spans="1:6" ht="14.25" customHeight="1">
      <c r="A34" s="784"/>
      <c r="B34" s="785">
        <v>8</v>
      </c>
      <c r="C34" s="786"/>
      <c r="D34" s="786" t="s">
        <v>1469</v>
      </c>
      <c r="E34" s="787">
        <v>312</v>
      </c>
      <c r="F34" s="787">
        <v>218</v>
      </c>
    </row>
    <row r="35" spans="1:6" ht="14.25" customHeight="1">
      <c r="A35" s="784"/>
      <c r="B35" s="785">
        <v>9</v>
      </c>
      <c r="C35" s="786"/>
      <c r="D35" s="786" t="s">
        <v>1470</v>
      </c>
      <c r="E35" s="787">
        <v>176</v>
      </c>
      <c r="F35" s="787">
        <v>74</v>
      </c>
    </row>
    <row r="36" spans="1:6" ht="14.25" customHeight="1">
      <c r="A36" s="784"/>
      <c r="B36" s="785">
        <v>10</v>
      </c>
      <c r="C36" s="786"/>
      <c r="D36" s="786" t="s">
        <v>1471</v>
      </c>
      <c r="E36" s="787">
        <v>1703</v>
      </c>
      <c r="F36" s="787">
        <v>890</v>
      </c>
    </row>
    <row r="37" spans="1:6" ht="14.25" customHeight="1">
      <c r="A37" s="784"/>
      <c r="B37" s="785">
        <v>11</v>
      </c>
      <c r="C37" s="786"/>
      <c r="D37" s="786" t="s">
        <v>1445</v>
      </c>
      <c r="E37" s="787">
        <v>249</v>
      </c>
      <c r="F37" s="787">
        <v>74</v>
      </c>
    </row>
    <row r="38" spans="1:6" ht="14.25" customHeight="1">
      <c r="A38" s="784"/>
      <c r="B38" s="785">
        <v>12</v>
      </c>
      <c r="C38" s="786"/>
      <c r="D38" s="786" t="s">
        <v>1472</v>
      </c>
      <c r="E38" s="787">
        <v>2282</v>
      </c>
      <c r="F38" s="787">
        <v>807</v>
      </c>
    </row>
    <row r="39" spans="1:6" ht="14.25" customHeight="1">
      <c r="A39" s="784"/>
      <c r="B39" s="785">
        <v>13</v>
      </c>
      <c r="C39" s="786"/>
      <c r="D39" s="786" t="s">
        <v>1473</v>
      </c>
      <c r="E39" s="787">
        <v>164</v>
      </c>
      <c r="F39" s="787">
        <v>64</v>
      </c>
    </row>
    <row r="40" spans="1:6" ht="14.25" customHeight="1">
      <c r="A40" s="784"/>
      <c r="B40" s="785">
        <v>14</v>
      </c>
      <c r="C40" s="786"/>
      <c r="D40" s="786" t="s">
        <v>1480</v>
      </c>
      <c r="E40" s="787">
        <v>661</v>
      </c>
      <c r="F40" s="787">
        <v>254</v>
      </c>
    </row>
    <row r="41" spans="1:6" ht="14.25" customHeight="1">
      <c r="A41" s="784"/>
      <c r="B41" s="785">
        <v>15</v>
      </c>
      <c r="C41" s="786"/>
      <c r="D41" s="786" t="s">
        <v>1443</v>
      </c>
      <c r="E41" s="787">
        <v>2273</v>
      </c>
      <c r="F41" s="787">
        <v>709</v>
      </c>
    </row>
    <row r="42" spans="1:6" ht="14.25" customHeight="1">
      <c r="A42" s="784"/>
      <c r="B42" s="785">
        <v>16</v>
      </c>
      <c r="C42" s="786"/>
      <c r="D42" s="786" t="s">
        <v>1474</v>
      </c>
      <c r="E42" s="787">
        <v>426</v>
      </c>
      <c r="F42" s="787">
        <v>121</v>
      </c>
    </row>
    <row r="43" spans="1:6" ht="14.25" customHeight="1">
      <c r="A43" s="784"/>
      <c r="B43" s="785">
        <v>17</v>
      </c>
      <c r="C43" s="786"/>
      <c r="D43" s="786" t="s">
        <v>1475</v>
      </c>
      <c r="E43" s="787">
        <v>2390</v>
      </c>
      <c r="F43" s="787">
        <v>1700</v>
      </c>
    </row>
    <row r="44" spans="1:6" ht="14.25" customHeight="1">
      <c r="A44" s="784"/>
      <c r="B44" s="785">
        <v>18</v>
      </c>
      <c r="C44" s="786"/>
      <c r="D44" s="786" t="s">
        <v>325</v>
      </c>
      <c r="E44" s="787">
        <v>1657</v>
      </c>
      <c r="F44" s="787">
        <v>1220</v>
      </c>
    </row>
    <row r="45" spans="1:6" ht="14.25" customHeight="1">
      <c r="A45" s="784"/>
      <c r="B45" s="785">
        <v>19</v>
      </c>
      <c r="C45" s="786"/>
      <c r="D45" s="786" t="s">
        <v>1461</v>
      </c>
      <c r="E45" s="787">
        <v>2111</v>
      </c>
      <c r="F45" s="787">
        <v>1375</v>
      </c>
    </row>
    <row r="46" spans="1:6" ht="14.25" customHeight="1">
      <c r="A46" s="784"/>
      <c r="B46" s="785">
        <v>20</v>
      </c>
      <c r="C46" s="786"/>
      <c r="D46" s="786" t="s">
        <v>84</v>
      </c>
      <c r="E46" s="787">
        <v>5883</v>
      </c>
      <c r="F46" s="787">
        <v>1700</v>
      </c>
    </row>
    <row r="47" spans="1:6" ht="14.25" customHeight="1">
      <c r="A47" s="784"/>
      <c r="B47" s="785">
        <v>21</v>
      </c>
      <c r="C47" s="786"/>
      <c r="D47" s="786" t="s">
        <v>85</v>
      </c>
      <c r="E47" s="787">
        <v>4236</v>
      </c>
      <c r="F47" s="787">
        <v>1133</v>
      </c>
    </row>
    <row r="48" spans="1:6" ht="14.25" customHeight="1">
      <c r="A48" s="785">
        <v>18</v>
      </c>
      <c r="B48" s="785"/>
      <c r="C48" s="786" t="s">
        <v>326</v>
      </c>
      <c r="D48" s="786"/>
      <c r="E48" s="787">
        <f>SUM(E27:E47)</f>
        <v>28578</v>
      </c>
      <c r="F48" s="787">
        <f>SUM(F27:F47)</f>
        <v>12428</v>
      </c>
    </row>
    <row r="49" spans="1:6" ht="14.25" customHeight="1">
      <c r="A49" s="785">
        <v>19</v>
      </c>
      <c r="B49" s="785"/>
      <c r="C49" s="786" t="s">
        <v>1481</v>
      </c>
      <c r="D49" s="786"/>
      <c r="E49" s="787">
        <v>1876</v>
      </c>
      <c r="F49" s="787">
        <v>900</v>
      </c>
    </row>
    <row r="50" spans="1:6" ht="14.25" customHeight="1">
      <c r="A50" s="785">
        <v>20</v>
      </c>
      <c r="B50" s="785"/>
      <c r="C50" s="786" t="s">
        <v>1478</v>
      </c>
      <c r="D50" s="786"/>
      <c r="E50" s="787">
        <v>7977</v>
      </c>
      <c r="F50" s="787">
        <v>2760</v>
      </c>
    </row>
    <row r="51" spans="1:6" ht="14.25" customHeight="1">
      <c r="A51" s="785">
        <v>22</v>
      </c>
      <c r="B51" s="785"/>
      <c r="C51" s="786" t="s">
        <v>1482</v>
      </c>
      <c r="D51" s="786"/>
      <c r="E51" s="787">
        <v>14558</v>
      </c>
      <c r="F51" s="787">
        <v>3834</v>
      </c>
    </row>
    <row r="52" spans="1:6" ht="14.25" customHeight="1">
      <c r="A52" s="785">
        <v>23</v>
      </c>
      <c r="B52" s="785"/>
      <c r="C52" s="786" t="s">
        <v>1476</v>
      </c>
      <c r="D52" s="786"/>
      <c r="E52" s="787">
        <v>1143</v>
      </c>
      <c r="F52" s="787">
        <v>307</v>
      </c>
    </row>
    <row r="53" spans="1:6" ht="14.25" customHeight="1">
      <c r="A53" s="785">
        <v>24</v>
      </c>
      <c r="B53" s="785"/>
      <c r="C53" s="786" t="s">
        <v>1477</v>
      </c>
      <c r="D53" s="786"/>
      <c r="E53" s="787">
        <v>19588</v>
      </c>
      <c r="F53" s="787">
        <v>2463</v>
      </c>
    </row>
    <row r="54" spans="1:6" ht="14.25" customHeight="1">
      <c r="A54" s="785">
        <v>25</v>
      </c>
      <c r="B54" s="785"/>
      <c r="C54" s="786" t="s">
        <v>6</v>
      </c>
      <c r="D54" s="786"/>
      <c r="E54" s="787">
        <v>2030</v>
      </c>
      <c r="F54" s="787">
        <v>205</v>
      </c>
    </row>
    <row r="55" spans="1:6" ht="14.25" customHeight="1">
      <c r="A55" s="785">
        <v>26</v>
      </c>
      <c r="B55" s="785"/>
      <c r="C55" s="786" t="s">
        <v>1490</v>
      </c>
      <c r="D55" s="786"/>
      <c r="E55" s="787">
        <v>7420</v>
      </c>
      <c r="F55" s="787">
        <v>440</v>
      </c>
    </row>
    <row r="56" spans="1:6" ht="11.25" customHeight="1" thickBot="1">
      <c r="A56" s="785"/>
      <c r="B56" s="785"/>
      <c r="C56" s="786"/>
      <c r="D56" s="786"/>
      <c r="E56" s="787"/>
      <c r="F56" s="787"/>
    </row>
    <row r="57" spans="1:6" s="792" customFormat="1" ht="18" customHeight="1" thickBot="1">
      <c r="A57" s="788"/>
      <c r="B57" s="789"/>
      <c r="C57" s="790"/>
      <c r="D57" s="790" t="s">
        <v>327</v>
      </c>
      <c r="E57" s="791">
        <f>SUM(E8:E55)-E48-E14</f>
        <v>222715</v>
      </c>
      <c r="F57" s="791">
        <f>SUM(F8:F55)-F48-F14</f>
        <v>76189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6"/>
  <sheetViews>
    <sheetView showGridLines="0" showZeros="0" workbookViewId="0" topLeftCell="B1">
      <selection activeCell="E2" sqref="E2"/>
    </sheetView>
  </sheetViews>
  <sheetFormatPr defaultColWidth="9.140625" defaultRowHeight="12.75"/>
  <cols>
    <col min="1" max="1" width="6.140625" style="803" customWidth="1"/>
    <col min="2" max="2" width="2.7109375" style="803" customWidth="1"/>
    <col min="3" max="3" width="59.140625" style="751" customWidth="1"/>
    <col min="4" max="4" width="12.140625" style="793" customWidth="1"/>
    <col min="5" max="5" width="11.00390625" style="793" customWidth="1"/>
    <col min="6" max="6" width="11.140625" style="793" customWidth="1"/>
    <col min="7" max="16384" width="9.140625" style="751" customWidth="1"/>
  </cols>
  <sheetData>
    <row r="1" spans="1:6" ht="12.75">
      <c r="A1" s="751" t="s">
        <v>1447</v>
      </c>
      <c r="B1" s="751"/>
      <c r="F1" s="753" t="s">
        <v>328</v>
      </c>
    </row>
    <row r="2" spans="1:3" ht="55.5" customHeight="1">
      <c r="A2" s="751"/>
      <c r="B2" s="751"/>
      <c r="C2" s="794"/>
    </row>
    <row r="3" spans="1:3" ht="10.5" customHeight="1">
      <c r="A3" s="751"/>
      <c r="B3" s="751"/>
      <c r="C3" s="794"/>
    </row>
    <row r="4" spans="1:6" ht="13.5" customHeight="1" thickBot="1">
      <c r="A4" s="751"/>
      <c r="B4" s="751"/>
      <c r="F4" s="795" t="s">
        <v>1448</v>
      </c>
    </row>
    <row r="5" spans="1:6" ht="59.25" customHeight="1" thickBot="1">
      <c r="A5" s="757" t="s">
        <v>329</v>
      </c>
      <c r="B5" s="796" t="s">
        <v>330</v>
      </c>
      <c r="C5" s="797"/>
      <c r="D5" s="798" t="s">
        <v>331</v>
      </c>
      <c r="E5" s="798" t="s">
        <v>308</v>
      </c>
      <c r="F5" s="798" t="s">
        <v>1497</v>
      </c>
    </row>
    <row r="6" spans="1:6" ht="12.75" customHeight="1">
      <c r="A6" s="799">
        <v>1</v>
      </c>
      <c r="B6" s="800">
        <v>2</v>
      </c>
      <c r="C6" s="801"/>
      <c r="D6" s="802">
        <v>3</v>
      </c>
      <c r="E6" s="802">
        <v>4</v>
      </c>
      <c r="F6" s="802">
        <v>5</v>
      </c>
    </row>
    <row r="7" ht="13.5" customHeight="1"/>
    <row r="8" spans="1:6" ht="13.5" customHeight="1">
      <c r="A8" s="804">
        <v>2</v>
      </c>
      <c r="B8" s="805" t="s">
        <v>2</v>
      </c>
      <c r="C8" s="761"/>
      <c r="D8" s="806"/>
      <c r="E8" s="806"/>
      <c r="F8" s="806"/>
    </row>
    <row r="9" spans="2:6" ht="13.5" customHeight="1">
      <c r="B9" s="26" t="s">
        <v>1449</v>
      </c>
      <c r="D9" s="806"/>
      <c r="E9" s="806"/>
      <c r="F9" s="806"/>
    </row>
    <row r="10" spans="2:6" ht="13.5" customHeight="1">
      <c r="B10" s="26"/>
      <c r="C10" s="26" t="s">
        <v>332</v>
      </c>
      <c r="D10" s="806">
        <v>190</v>
      </c>
      <c r="E10" s="806"/>
      <c r="F10" s="806">
        <f>SUM(D10:E10)</f>
        <v>190</v>
      </c>
    </row>
    <row r="11" spans="2:6" ht="13.5" customHeight="1">
      <c r="B11" s="26"/>
      <c r="C11" s="26" t="s">
        <v>333</v>
      </c>
      <c r="D11" s="806"/>
      <c r="E11" s="806">
        <v>2500</v>
      </c>
      <c r="F11" s="806">
        <f>SUM(D11:E11)</f>
        <v>2500</v>
      </c>
    </row>
    <row r="12" spans="2:6" ht="13.5" customHeight="1">
      <c r="B12" s="26" t="s">
        <v>1450</v>
      </c>
      <c r="D12" s="806">
        <v>61</v>
      </c>
      <c r="E12" s="806">
        <v>800</v>
      </c>
      <c r="F12" s="806">
        <f>SUM(D12:E12)</f>
        <v>861</v>
      </c>
    </row>
    <row r="13" spans="2:6" ht="13.5" customHeight="1">
      <c r="B13" s="26" t="s">
        <v>1451</v>
      </c>
      <c r="D13" s="806"/>
      <c r="E13" s="806"/>
      <c r="F13" s="806"/>
    </row>
    <row r="14" spans="2:6" ht="13.5" customHeight="1">
      <c r="B14" s="26"/>
      <c r="C14" s="26" t="s">
        <v>334</v>
      </c>
      <c r="D14" s="806">
        <v>400</v>
      </c>
      <c r="E14" s="806"/>
      <c r="F14" s="806">
        <f>SUM(D14:E14)</f>
        <v>400</v>
      </c>
    </row>
    <row r="15" spans="2:6" ht="13.5" customHeight="1">
      <c r="B15" s="26"/>
      <c r="C15" s="26" t="s">
        <v>335</v>
      </c>
      <c r="D15" s="806">
        <v>487</v>
      </c>
      <c r="E15" s="806"/>
      <c r="F15" s="806">
        <f>SUM(D15:E15)</f>
        <v>487</v>
      </c>
    </row>
    <row r="16" spans="2:6" ht="13.5" customHeight="1">
      <c r="B16" s="26"/>
      <c r="C16" s="26" t="s">
        <v>336</v>
      </c>
      <c r="D16" s="806">
        <v>1500</v>
      </c>
      <c r="E16" s="806"/>
      <c r="F16" s="806">
        <f>SUM(D16:E16)</f>
        <v>1500</v>
      </c>
    </row>
    <row r="17" spans="2:6" ht="13.5" customHeight="1">
      <c r="B17" s="26"/>
      <c r="C17" s="26" t="s">
        <v>337</v>
      </c>
      <c r="D17" s="806">
        <v>500</v>
      </c>
      <c r="E17" s="806"/>
      <c r="F17" s="806">
        <f>SUM(D17:E17)</f>
        <v>500</v>
      </c>
    </row>
    <row r="18" spans="2:6" ht="13.5" customHeight="1">
      <c r="B18" s="26"/>
      <c r="C18" s="26" t="s">
        <v>338</v>
      </c>
      <c r="D18" s="806">
        <v>50</v>
      </c>
      <c r="E18" s="806"/>
      <c r="F18" s="806">
        <f>SUM(D18:E18)</f>
        <v>50</v>
      </c>
    </row>
    <row r="19" spans="2:6" ht="13.5" customHeight="1">
      <c r="B19" s="26"/>
      <c r="C19" s="26" t="s">
        <v>339</v>
      </c>
      <c r="D19" s="806"/>
      <c r="E19" s="806">
        <v>2796</v>
      </c>
      <c r="F19" s="806">
        <v>2796</v>
      </c>
    </row>
    <row r="20" spans="2:6" ht="13.5" customHeight="1">
      <c r="B20" s="792" t="s">
        <v>12</v>
      </c>
      <c r="D20" s="807"/>
      <c r="E20" s="807"/>
      <c r="F20" s="806"/>
    </row>
    <row r="21" spans="2:6" ht="13.5" customHeight="1">
      <c r="B21" s="792"/>
      <c r="C21" s="792" t="s">
        <v>340</v>
      </c>
      <c r="D21" s="807">
        <v>3811</v>
      </c>
      <c r="E21" s="807"/>
      <c r="F21" s="806">
        <f>SUM(D21:E21)</f>
        <v>3811</v>
      </c>
    </row>
    <row r="22" spans="2:6" ht="13.5" customHeight="1">
      <c r="B22" s="792"/>
      <c r="C22" s="792" t="s">
        <v>341</v>
      </c>
      <c r="D22" s="807"/>
      <c r="E22" s="807">
        <v>1000</v>
      </c>
      <c r="F22" s="806">
        <v>1000</v>
      </c>
    </row>
    <row r="23" spans="2:6" ht="4.5" customHeight="1">
      <c r="B23" s="792"/>
      <c r="C23" s="808"/>
      <c r="D23" s="807"/>
      <c r="E23" s="807"/>
      <c r="F23" s="806"/>
    </row>
    <row r="24" spans="1:6" ht="13.5" customHeight="1">
      <c r="A24" s="809"/>
      <c r="B24" s="810" t="s">
        <v>342</v>
      </c>
      <c r="C24" s="811"/>
      <c r="D24" s="812">
        <f>SUM(D9:D22)</f>
        <v>6999</v>
      </c>
      <c r="E24" s="812">
        <f>SUM(E9:E22)</f>
        <v>7096</v>
      </c>
      <c r="F24" s="812">
        <f>SUM(F9:F22)</f>
        <v>14095</v>
      </c>
    </row>
    <row r="25" spans="1:6" ht="13.5" customHeight="1">
      <c r="A25" s="813"/>
      <c r="B25" s="813"/>
      <c r="C25" s="813"/>
      <c r="D25" s="814"/>
      <c r="E25" s="814"/>
      <c r="F25" s="814"/>
    </row>
    <row r="26" spans="1:6" ht="13.5" customHeight="1">
      <c r="A26" s="804">
        <v>3</v>
      </c>
      <c r="B26" s="805" t="s">
        <v>1453</v>
      </c>
      <c r="C26" s="761"/>
      <c r="D26" s="806"/>
      <c r="E26" s="806"/>
      <c r="F26" s="806"/>
    </row>
    <row r="27" spans="2:6" ht="13.5" customHeight="1">
      <c r="B27" s="26" t="s">
        <v>1449</v>
      </c>
      <c r="D27" s="806"/>
      <c r="E27" s="806"/>
      <c r="F27" s="806"/>
    </row>
    <row r="28" spans="2:6" ht="13.5" customHeight="1">
      <c r="B28" s="26"/>
      <c r="C28" s="26" t="s">
        <v>333</v>
      </c>
      <c r="D28" s="806">
        <v>260</v>
      </c>
      <c r="E28" s="806"/>
      <c r="F28" s="806">
        <f aca="true" t="shared" si="0" ref="F28:F38">SUM(D28:E28)</f>
        <v>260</v>
      </c>
    </row>
    <row r="29" spans="2:6" ht="13.5" customHeight="1">
      <c r="B29" s="26"/>
      <c r="C29" s="26" t="s">
        <v>343</v>
      </c>
      <c r="D29" s="806">
        <v>111</v>
      </c>
      <c r="E29" s="806"/>
      <c r="F29" s="806">
        <f t="shared" si="0"/>
        <v>111</v>
      </c>
    </row>
    <row r="30" spans="2:6" ht="13.5" customHeight="1">
      <c r="B30" s="26"/>
      <c r="C30" s="26" t="s">
        <v>344</v>
      </c>
      <c r="D30" s="806">
        <v>352</v>
      </c>
      <c r="E30" s="806"/>
      <c r="F30" s="806">
        <f t="shared" si="0"/>
        <v>352</v>
      </c>
    </row>
    <row r="31" spans="2:6" ht="13.5" customHeight="1">
      <c r="B31" s="26" t="s">
        <v>1450</v>
      </c>
      <c r="D31" s="806">
        <v>275</v>
      </c>
      <c r="E31" s="806"/>
      <c r="F31" s="806">
        <f t="shared" si="0"/>
        <v>275</v>
      </c>
    </row>
    <row r="32" spans="2:6" ht="13.5" customHeight="1">
      <c r="B32" s="26" t="s">
        <v>1451</v>
      </c>
      <c r="D32" s="806"/>
      <c r="E32" s="806"/>
      <c r="F32" s="806">
        <f t="shared" si="0"/>
        <v>0</v>
      </c>
    </row>
    <row r="33" spans="2:6" ht="13.5" customHeight="1">
      <c r="B33" s="26"/>
      <c r="C33" s="26" t="s">
        <v>345</v>
      </c>
      <c r="D33" s="806">
        <v>116</v>
      </c>
      <c r="E33" s="806"/>
      <c r="F33" s="806">
        <f t="shared" si="0"/>
        <v>116</v>
      </c>
    </row>
    <row r="34" spans="2:6" ht="13.5" customHeight="1">
      <c r="B34" s="26"/>
      <c r="C34" s="26" t="s">
        <v>346</v>
      </c>
      <c r="D34" s="806">
        <v>29</v>
      </c>
      <c r="E34" s="806"/>
      <c r="F34" s="806">
        <f t="shared" si="0"/>
        <v>29</v>
      </c>
    </row>
    <row r="35" spans="2:6" ht="13.5" customHeight="1">
      <c r="B35" s="26"/>
      <c r="C35" s="26" t="s">
        <v>347</v>
      </c>
      <c r="D35" s="806">
        <v>24</v>
      </c>
      <c r="E35" s="806"/>
      <c r="F35" s="806">
        <f t="shared" si="0"/>
        <v>24</v>
      </c>
    </row>
    <row r="36" spans="2:6" ht="13.5" customHeight="1">
      <c r="B36" s="792"/>
      <c r="C36" s="792" t="s">
        <v>348</v>
      </c>
      <c r="D36" s="807">
        <v>113</v>
      </c>
      <c r="E36" s="807"/>
      <c r="F36" s="806">
        <f t="shared" si="0"/>
        <v>113</v>
      </c>
    </row>
    <row r="37" spans="2:6" ht="13.5" customHeight="1">
      <c r="B37" s="792"/>
      <c r="C37" s="792" t="s">
        <v>349</v>
      </c>
      <c r="D37" s="807">
        <v>262</v>
      </c>
      <c r="E37" s="807"/>
      <c r="F37" s="806">
        <f t="shared" si="0"/>
        <v>262</v>
      </c>
    </row>
    <row r="38" spans="2:6" ht="13.5" customHeight="1">
      <c r="B38" s="792"/>
      <c r="C38" s="792" t="s">
        <v>350</v>
      </c>
      <c r="D38" s="807">
        <v>119</v>
      </c>
      <c r="E38" s="807"/>
      <c r="F38" s="806">
        <f t="shared" si="0"/>
        <v>119</v>
      </c>
    </row>
    <row r="39" spans="2:6" ht="13.5" customHeight="1">
      <c r="B39" s="792" t="s">
        <v>12</v>
      </c>
      <c r="C39" s="792"/>
      <c r="D39" s="807"/>
      <c r="E39" s="807"/>
      <c r="F39" s="806"/>
    </row>
    <row r="40" spans="2:6" ht="13.5" customHeight="1">
      <c r="B40" s="792"/>
      <c r="C40" s="792" t="s">
        <v>351</v>
      </c>
      <c r="D40" s="807">
        <v>623</v>
      </c>
      <c r="E40" s="807"/>
      <c r="F40" s="806">
        <v>623</v>
      </c>
    </row>
    <row r="41" spans="2:6" ht="13.5" customHeight="1">
      <c r="B41" s="792"/>
      <c r="C41" s="792"/>
      <c r="D41" s="807"/>
      <c r="E41" s="807"/>
      <c r="F41" s="806"/>
    </row>
    <row r="42" spans="1:6" ht="13.5" customHeight="1">
      <c r="A42" s="809"/>
      <c r="B42" s="810" t="s">
        <v>352</v>
      </c>
      <c r="C42" s="811"/>
      <c r="D42" s="812">
        <v>2284</v>
      </c>
      <c r="E42" s="812"/>
      <c r="F42" s="812">
        <v>2284</v>
      </c>
    </row>
    <row r="43" spans="1:6" ht="16.5" customHeight="1">
      <c r="A43" s="813"/>
      <c r="B43" s="813"/>
      <c r="C43" s="813"/>
      <c r="D43" s="814"/>
      <c r="E43" s="814"/>
      <c r="F43" s="814"/>
    </row>
    <row r="44" spans="1:6" ht="13.5" customHeight="1">
      <c r="A44" s="813">
        <v>4</v>
      </c>
      <c r="B44" s="805" t="s">
        <v>3</v>
      </c>
      <c r="C44" s="813"/>
      <c r="D44" s="814"/>
      <c r="E44" s="814"/>
      <c r="F44" s="814"/>
    </row>
    <row r="45" spans="1:6" ht="13.5" customHeight="1">
      <c r="A45" s="813"/>
      <c r="B45" s="805"/>
      <c r="C45" s="813"/>
      <c r="D45" s="814"/>
      <c r="E45" s="814"/>
      <c r="F45" s="814"/>
    </row>
    <row r="46" spans="1:6" ht="13.5" customHeight="1">
      <c r="A46" s="815">
        <v>1</v>
      </c>
      <c r="B46" s="805" t="s">
        <v>3</v>
      </c>
      <c r="C46" s="761"/>
      <c r="D46" s="806"/>
      <c r="E46" s="806"/>
      <c r="F46" s="806"/>
    </row>
    <row r="47" spans="2:6" ht="13.5" customHeight="1">
      <c r="B47" s="26" t="s">
        <v>1449</v>
      </c>
      <c r="D47" s="806"/>
      <c r="E47" s="806"/>
      <c r="F47" s="806"/>
    </row>
    <row r="48" spans="2:6" ht="13.5" customHeight="1">
      <c r="B48" s="26"/>
      <c r="C48" s="26" t="s">
        <v>332</v>
      </c>
      <c r="D48" s="806">
        <v>130</v>
      </c>
      <c r="E48" s="806"/>
      <c r="F48" s="806">
        <f aca="true" t="shared" si="1" ref="F48:F56">SUM(D48:E48)</f>
        <v>130</v>
      </c>
    </row>
    <row r="49" spans="2:6" ht="13.5" customHeight="1">
      <c r="B49" s="26"/>
      <c r="C49" s="26" t="s">
        <v>353</v>
      </c>
      <c r="D49" s="806">
        <v>503</v>
      </c>
      <c r="E49" s="806"/>
      <c r="F49" s="806">
        <f t="shared" si="1"/>
        <v>503</v>
      </c>
    </row>
    <row r="50" spans="2:6" ht="13.5" customHeight="1">
      <c r="B50" s="26"/>
      <c r="C50" s="26" t="s">
        <v>354</v>
      </c>
      <c r="D50" s="806">
        <v>574</v>
      </c>
      <c r="E50" s="806"/>
      <c r="F50" s="806">
        <f t="shared" si="1"/>
        <v>574</v>
      </c>
    </row>
    <row r="51" spans="2:6" ht="13.5" customHeight="1">
      <c r="B51" s="26"/>
      <c r="C51" s="26" t="s">
        <v>355</v>
      </c>
      <c r="D51" s="806">
        <v>723</v>
      </c>
      <c r="E51" s="806"/>
      <c r="F51" s="806">
        <f t="shared" si="1"/>
        <v>723</v>
      </c>
    </row>
    <row r="52" spans="2:6" ht="13.5" customHeight="1">
      <c r="B52" s="26"/>
      <c r="C52" s="26" t="s">
        <v>356</v>
      </c>
      <c r="D52" s="806">
        <v>1188</v>
      </c>
      <c r="E52" s="806"/>
      <c r="F52" s="806">
        <f t="shared" si="1"/>
        <v>1188</v>
      </c>
    </row>
    <row r="53" spans="2:6" ht="13.5" customHeight="1">
      <c r="B53" s="26"/>
      <c r="C53" s="26" t="s">
        <v>357</v>
      </c>
      <c r="D53" s="806">
        <v>1152</v>
      </c>
      <c r="E53" s="806"/>
      <c r="F53" s="806">
        <f t="shared" si="1"/>
        <v>1152</v>
      </c>
    </row>
    <row r="54" spans="2:6" ht="13.5" customHeight="1">
      <c r="B54" s="26"/>
      <c r="C54" s="26" t="s">
        <v>358</v>
      </c>
      <c r="D54" s="806">
        <v>266</v>
      </c>
      <c r="E54" s="806"/>
      <c r="F54" s="806">
        <f t="shared" si="1"/>
        <v>266</v>
      </c>
    </row>
    <row r="55" spans="2:6" ht="13.5" customHeight="1">
      <c r="B55" s="26"/>
      <c r="C55" s="26" t="s">
        <v>359</v>
      </c>
      <c r="D55" s="806">
        <v>94</v>
      </c>
      <c r="E55" s="806"/>
      <c r="F55" s="806">
        <f t="shared" si="1"/>
        <v>94</v>
      </c>
    </row>
    <row r="56" spans="2:6" ht="13.5" customHeight="1">
      <c r="B56" s="26" t="s">
        <v>1450</v>
      </c>
      <c r="D56" s="806">
        <v>1367</v>
      </c>
      <c r="E56" s="806"/>
      <c r="F56" s="806">
        <f t="shared" si="1"/>
        <v>1367</v>
      </c>
    </row>
    <row r="57" spans="2:6" ht="13.5" customHeight="1">
      <c r="B57" s="26" t="s">
        <v>1451</v>
      </c>
      <c r="D57" s="806"/>
      <c r="E57" s="806"/>
      <c r="F57" s="806"/>
    </row>
    <row r="58" spans="2:6" ht="13.5" customHeight="1">
      <c r="B58" s="26"/>
      <c r="C58" s="26" t="s">
        <v>360</v>
      </c>
      <c r="D58" s="806">
        <v>681</v>
      </c>
      <c r="E58" s="806"/>
      <c r="F58" s="806">
        <f aca="true" t="shared" si="2" ref="F58:F64">SUM(D58:E58)</f>
        <v>681</v>
      </c>
    </row>
    <row r="59" spans="2:6" ht="13.5" customHeight="1">
      <c r="B59" s="26"/>
      <c r="C59" s="26" t="s">
        <v>361</v>
      </c>
      <c r="D59" s="806">
        <v>1133</v>
      </c>
      <c r="E59" s="806"/>
      <c r="F59" s="806">
        <f t="shared" si="2"/>
        <v>1133</v>
      </c>
    </row>
    <row r="60" spans="2:6" ht="13.5" customHeight="1">
      <c r="B60" s="26"/>
      <c r="C60" s="26" t="s">
        <v>362</v>
      </c>
      <c r="D60" s="806">
        <v>114</v>
      </c>
      <c r="E60" s="806"/>
      <c r="F60" s="806">
        <f t="shared" si="2"/>
        <v>114</v>
      </c>
    </row>
    <row r="61" spans="2:6" ht="13.5" customHeight="1">
      <c r="B61" s="26"/>
      <c r="C61" s="26" t="s">
        <v>363</v>
      </c>
      <c r="D61" s="806">
        <v>28</v>
      </c>
      <c r="E61" s="806"/>
      <c r="F61" s="806">
        <f t="shared" si="2"/>
        <v>28</v>
      </c>
    </row>
    <row r="62" spans="2:6" ht="13.5" customHeight="1">
      <c r="B62" s="26"/>
      <c r="C62" s="26" t="s">
        <v>364</v>
      </c>
      <c r="D62" s="806">
        <v>274</v>
      </c>
      <c r="E62" s="806"/>
      <c r="F62" s="806">
        <f t="shared" si="2"/>
        <v>274</v>
      </c>
    </row>
    <row r="63" spans="2:6" ht="13.5" customHeight="1">
      <c r="B63" s="26"/>
      <c r="C63" s="26" t="s">
        <v>365</v>
      </c>
      <c r="D63" s="806">
        <v>738</v>
      </c>
      <c r="E63" s="806"/>
      <c r="F63" s="806">
        <f t="shared" si="2"/>
        <v>738</v>
      </c>
    </row>
    <row r="64" spans="2:6" ht="13.5" customHeight="1">
      <c r="B64" s="26"/>
      <c r="C64" s="26" t="s">
        <v>366</v>
      </c>
      <c r="D64" s="806">
        <v>500</v>
      </c>
      <c r="E64" s="806"/>
      <c r="F64" s="806">
        <f t="shared" si="2"/>
        <v>500</v>
      </c>
    </row>
    <row r="65" spans="2:6" ht="13.5" customHeight="1">
      <c r="B65" s="26" t="s">
        <v>12</v>
      </c>
      <c r="D65" s="806"/>
      <c r="E65" s="806"/>
      <c r="F65" s="806"/>
    </row>
    <row r="66" spans="2:6" ht="13.5" customHeight="1">
      <c r="B66" s="26"/>
      <c r="C66" s="26" t="s">
        <v>367</v>
      </c>
      <c r="D66" s="806"/>
      <c r="E66" s="806">
        <v>890</v>
      </c>
      <c r="F66" s="806">
        <f>SUM(D66:E66)</f>
        <v>890</v>
      </c>
    </row>
    <row r="67" spans="2:6" ht="13.5" customHeight="1">
      <c r="B67" s="26" t="s">
        <v>758</v>
      </c>
      <c r="C67" s="26"/>
      <c r="D67" s="806"/>
      <c r="E67" s="806"/>
      <c r="F67" s="806"/>
    </row>
    <row r="68" spans="2:6" ht="13.5" customHeight="1">
      <c r="B68" s="26"/>
      <c r="C68" s="26" t="s">
        <v>368</v>
      </c>
      <c r="D68" s="806"/>
      <c r="E68" s="806">
        <v>600</v>
      </c>
      <c r="F68" s="806">
        <v>600</v>
      </c>
    </row>
    <row r="69" spans="2:6" ht="13.5" customHeight="1">
      <c r="B69" s="26"/>
      <c r="C69" s="26"/>
      <c r="D69" s="806"/>
      <c r="E69" s="806"/>
      <c r="F69" s="806"/>
    </row>
    <row r="70" spans="1:6" ht="13.5" customHeight="1">
      <c r="A70" s="809"/>
      <c r="B70" s="810" t="s">
        <v>369</v>
      </c>
      <c r="C70" s="811"/>
      <c r="D70" s="812">
        <f>SUM(D48:D66)</f>
        <v>9465</v>
      </c>
      <c r="E70" s="812">
        <v>1490</v>
      </c>
      <c r="F70" s="812">
        <v>10955</v>
      </c>
    </row>
    <row r="71" spans="1:6" ht="13.5" customHeight="1">
      <c r="A71" s="813"/>
      <c r="B71" s="813"/>
      <c r="C71" s="813"/>
      <c r="D71" s="814"/>
      <c r="E71" s="814"/>
      <c r="F71" s="814"/>
    </row>
    <row r="72" spans="1:6" ht="13.5" customHeight="1">
      <c r="A72" s="815">
        <v>2</v>
      </c>
      <c r="B72" s="805" t="s">
        <v>1491</v>
      </c>
      <c r="C72" s="761"/>
      <c r="D72" s="806"/>
      <c r="E72" s="806"/>
      <c r="F72" s="806"/>
    </row>
    <row r="73" spans="2:6" ht="13.5" customHeight="1">
      <c r="B73" s="26" t="s">
        <v>1449</v>
      </c>
      <c r="D73" s="806"/>
      <c r="E73" s="806"/>
      <c r="F73" s="806"/>
    </row>
    <row r="74" spans="2:6" ht="13.5" customHeight="1">
      <c r="B74" s="26"/>
      <c r="C74" s="26" t="s">
        <v>370</v>
      </c>
      <c r="D74" s="806">
        <v>46</v>
      </c>
      <c r="E74" s="806"/>
      <c r="F74" s="806">
        <f>SUM(D74:E74)</f>
        <v>46</v>
      </c>
    </row>
    <row r="75" spans="2:6" ht="13.5" customHeight="1">
      <c r="B75" s="26" t="s">
        <v>1450</v>
      </c>
      <c r="D75" s="806">
        <v>15</v>
      </c>
      <c r="E75" s="806"/>
      <c r="F75" s="806">
        <f>SUM(D75:E75)</f>
        <v>15</v>
      </c>
    </row>
    <row r="76" spans="2:6" ht="13.5" customHeight="1">
      <c r="B76" s="26" t="s">
        <v>1451</v>
      </c>
      <c r="D76" s="806"/>
      <c r="E76" s="806"/>
      <c r="F76" s="806"/>
    </row>
    <row r="77" spans="2:6" ht="13.5" customHeight="1">
      <c r="B77" s="26"/>
      <c r="C77" s="26" t="s">
        <v>362</v>
      </c>
      <c r="D77" s="806">
        <v>107</v>
      </c>
      <c r="E77" s="806"/>
      <c r="F77" s="806">
        <f>SUM(D77:E77)</f>
        <v>107</v>
      </c>
    </row>
    <row r="78" spans="2:6" ht="13.5" customHeight="1">
      <c r="B78" s="26"/>
      <c r="C78" s="26" t="s">
        <v>371</v>
      </c>
      <c r="D78" s="806">
        <v>37</v>
      </c>
      <c r="E78" s="806"/>
      <c r="F78" s="806">
        <f>SUM(D78:E78)</f>
        <v>37</v>
      </c>
    </row>
    <row r="79" spans="2:6" ht="13.5" customHeight="1">
      <c r="B79" s="792"/>
      <c r="C79" s="792" t="s">
        <v>372</v>
      </c>
      <c r="D79" s="807">
        <v>765</v>
      </c>
      <c r="E79" s="807"/>
      <c r="F79" s="806">
        <f>SUM(D79:E79)</f>
        <v>765</v>
      </c>
    </row>
    <row r="80" spans="2:6" ht="10.5" customHeight="1">
      <c r="B80" s="792"/>
      <c r="C80" s="808"/>
      <c r="D80" s="807"/>
      <c r="E80" s="807"/>
      <c r="F80" s="807"/>
    </row>
    <row r="81" spans="1:6" ht="15" customHeight="1">
      <c r="A81" s="809"/>
      <c r="B81" s="810" t="s">
        <v>373</v>
      </c>
      <c r="C81" s="811"/>
      <c r="D81" s="812">
        <f>SUM(D73:D79)</f>
        <v>970</v>
      </c>
      <c r="E81" s="812"/>
      <c r="F81" s="812">
        <f>SUM(F73:F79)</f>
        <v>970</v>
      </c>
    </row>
    <row r="82" spans="1:6" ht="15" customHeight="1">
      <c r="A82" s="813"/>
      <c r="B82" s="813"/>
      <c r="C82" s="813"/>
      <c r="D82" s="814"/>
      <c r="E82" s="814"/>
      <c r="F82" s="814"/>
    </row>
    <row r="83" spans="1:6" ht="15" customHeight="1">
      <c r="A83" s="804">
        <v>3</v>
      </c>
      <c r="B83" s="805" t="s">
        <v>1532</v>
      </c>
      <c r="C83" s="761"/>
      <c r="D83" s="814"/>
      <c r="E83" s="814"/>
      <c r="F83" s="814"/>
    </row>
    <row r="84" spans="2:6" ht="15" customHeight="1">
      <c r="B84" s="26" t="s">
        <v>1449</v>
      </c>
      <c r="D84" s="814"/>
      <c r="E84" s="814"/>
      <c r="F84" s="814"/>
    </row>
    <row r="85" spans="2:6" ht="15" customHeight="1">
      <c r="B85" s="26"/>
      <c r="C85" s="26" t="s">
        <v>370</v>
      </c>
      <c r="D85" s="816">
        <v>70</v>
      </c>
      <c r="E85" s="814"/>
      <c r="F85" s="816">
        <v>70</v>
      </c>
    </row>
    <row r="86" spans="2:6" ht="15" customHeight="1">
      <c r="B86" s="26"/>
      <c r="C86" s="26" t="s">
        <v>374</v>
      </c>
      <c r="D86" s="816">
        <v>64</v>
      </c>
      <c r="E86" s="814"/>
      <c r="F86" s="816">
        <v>64</v>
      </c>
    </row>
    <row r="87" spans="2:6" ht="15" customHeight="1">
      <c r="B87" s="26"/>
      <c r="C87" s="26" t="s">
        <v>375</v>
      </c>
      <c r="D87" s="816">
        <v>2273</v>
      </c>
      <c r="E87" s="814"/>
      <c r="F87" s="816">
        <v>2273</v>
      </c>
    </row>
    <row r="88" spans="2:6" ht="15" customHeight="1">
      <c r="B88" s="26"/>
      <c r="C88" s="26" t="s">
        <v>359</v>
      </c>
      <c r="D88" s="816">
        <v>12</v>
      </c>
      <c r="E88" s="814"/>
      <c r="F88" s="816">
        <v>12</v>
      </c>
    </row>
    <row r="89" spans="2:6" ht="15" customHeight="1">
      <c r="B89" s="26"/>
      <c r="C89" s="26" t="s">
        <v>280</v>
      </c>
      <c r="D89" s="816">
        <v>260</v>
      </c>
      <c r="E89" s="814"/>
      <c r="F89" s="816">
        <v>260</v>
      </c>
    </row>
    <row r="90" spans="2:6" ht="15" customHeight="1">
      <c r="B90" s="26"/>
      <c r="C90" s="26" t="s">
        <v>376</v>
      </c>
      <c r="D90" s="816"/>
      <c r="E90" s="816">
        <v>355</v>
      </c>
      <c r="F90" s="816">
        <v>355</v>
      </c>
    </row>
    <row r="91" spans="2:6" ht="15" customHeight="1">
      <c r="B91" s="26" t="s">
        <v>1450</v>
      </c>
      <c r="D91" s="816">
        <v>770</v>
      </c>
      <c r="E91" s="816">
        <v>113</v>
      </c>
      <c r="F91" s="816">
        <v>883</v>
      </c>
    </row>
    <row r="92" spans="2:6" ht="15" customHeight="1">
      <c r="B92" s="26" t="s">
        <v>1451</v>
      </c>
      <c r="D92" s="814"/>
      <c r="E92" s="814"/>
      <c r="F92" s="814"/>
    </row>
    <row r="93" spans="2:6" ht="15" customHeight="1">
      <c r="B93" s="26"/>
      <c r="C93" s="26" t="s">
        <v>361</v>
      </c>
      <c r="D93" s="816">
        <v>507</v>
      </c>
      <c r="E93" s="814"/>
      <c r="F93" s="816">
        <v>507</v>
      </c>
    </row>
    <row r="94" spans="2:6" ht="15" customHeight="1">
      <c r="B94" s="26"/>
      <c r="C94" s="26" t="s">
        <v>350</v>
      </c>
      <c r="D94" s="816">
        <v>19</v>
      </c>
      <c r="E94" s="814"/>
      <c r="F94" s="816">
        <v>19</v>
      </c>
    </row>
    <row r="95" spans="2:6" ht="15" customHeight="1">
      <c r="B95" s="26"/>
      <c r="C95" s="26" t="s">
        <v>362</v>
      </c>
      <c r="D95" s="816">
        <v>87</v>
      </c>
      <c r="E95" s="814"/>
      <c r="F95" s="816">
        <v>87</v>
      </c>
    </row>
    <row r="96" spans="1:6" ht="15" customHeight="1">
      <c r="A96" s="813"/>
      <c r="B96" s="813"/>
      <c r="C96" s="813"/>
      <c r="D96" s="814"/>
      <c r="E96" s="814"/>
      <c r="F96" s="814"/>
    </row>
    <row r="97" spans="1:6" ht="12.75" customHeight="1">
      <c r="A97" s="809"/>
      <c r="B97" s="810" t="s">
        <v>377</v>
      </c>
      <c r="C97" s="811"/>
      <c r="D97" s="812">
        <f>SUM(D85:D95)</f>
        <v>4062</v>
      </c>
      <c r="E97" s="812">
        <f>SUM(E85:E95)</f>
        <v>468</v>
      </c>
      <c r="F97" s="812">
        <f>SUM(F85:F95)</f>
        <v>4530</v>
      </c>
    </row>
    <row r="98" spans="1:6" ht="15" customHeight="1">
      <c r="A98" s="813"/>
      <c r="B98" s="813"/>
      <c r="C98" s="813"/>
      <c r="D98" s="814"/>
      <c r="E98" s="814"/>
      <c r="F98" s="814"/>
    </row>
    <row r="99" spans="1:6" ht="15" customHeight="1">
      <c r="A99" s="813">
        <v>4</v>
      </c>
      <c r="B99" s="805" t="s">
        <v>3</v>
      </c>
      <c r="C99" s="813"/>
      <c r="D99" s="814"/>
      <c r="E99" s="814"/>
      <c r="F99" s="814"/>
    </row>
    <row r="100" spans="1:6" ht="13.5" customHeight="1">
      <c r="A100" s="813"/>
      <c r="B100" s="817" t="s">
        <v>80</v>
      </c>
      <c r="C100" s="813"/>
      <c r="D100" s="818"/>
      <c r="E100" s="818"/>
      <c r="F100" s="814"/>
    </row>
    <row r="101" spans="1:6" ht="13.5" customHeight="1">
      <c r="A101" s="813"/>
      <c r="B101" s="26" t="s">
        <v>1449</v>
      </c>
      <c r="D101" s="818"/>
      <c r="E101" s="818"/>
      <c r="F101" s="814"/>
    </row>
    <row r="102" spans="1:6" ht="13.5" customHeight="1">
      <c r="A102" s="813"/>
      <c r="B102" s="26"/>
      <c r="C102" s="26" t="s">
        <v>332</v>
      </c>
      <c r="D102" s="818">
        <v>246</v>
      </c>
      <c r="E102" s="818"/>
      <c r="F102" s="818">
        <f aca="true" t="shared" si="3" ref="F102:F108">SUM(D102:E102)</f>
        <v>246</v>
      </c>
    </row>
    <row r="103" spans="1:6" ht="13.5" customHeight="1">
      <c r="A103" s="813"/>
      <c r="B103" s="26"/>
      <c r="C103" s="26" t="s">
        <v>378</v>
      </c>
      <c r="D103" s="818">
        <v>503</v>
      </c>
      <c r="E103" s="818"/>
      <c r="F103" s="818">
        <f t="shared" si="3"/>
        <v>503</v>
      </c>
    </row>
    <row r="104" spans="1:6" ht="13.5" customHeight="1">
      <c r="A104" s="813"/>
      <c r="B104" s="26"/>
      <c r="C104" s="26" t="s">
        <v>379</v>
      </c>
      <c r="D104" s="818">
        <v>638</v>
      </c>
      <c r="E104" s="818"/>
      <c r="F104" s="818">
        <f t="shared" si="3"/>
        <v>638</v>
      </c>
    </row>
    <row r="105" spans="1:6" ht="13.5" customHeight="1">
      <c r="A105" s="813"/>
      <c r="B105" s="26"/>
      <c r="C105" s="26" t="s">
        <v>355</v>
      </c>
      <c r="D105" s="818">
        <v>723</v>
      </c>
      <c r="E105" s="818"/>
      <c r="F105" s="818">
        <f t="shared" si="3"/>
        <v>723</v>
      </c>
    </row>
    <row r="106" spans="1:6" ht="13.5" customHeight="1">
      <c r="A106" s="813"/>
      <c r="B106" s="26"/>
      <c r="C106" s="26" t="s">
        <v>359</v>
      </c>
      <c r="D106" s="818">
        <v>106</v>
      </c>
      <c r="E106" s="818"/>
      <c r="F106" s="818">
        <f t="shared" si="3"/>
        <v>106</v>
      </c>
    </row>
    <row r="107" spans="1:6" ht="13.5" customHeight="1">
      <c r="A107" s="813"/>
      <c r="B107" s="26"/>
      <c r="C107" s="26" t="s">
        <v>280</v>
      </c>
      <c r="D107" s="818">
        <v>526</v>
      </c>
      <c r="E107" s="818"/>
      <c r="F107" s="818">
        <f t="shared" si="3"/>
        <v>526</v>
      </c>
    </row>
    <row r="108" spans="1:6" ht="13.5" customHeight="1">
      <c r="A108" s="813"/>
      <c r="B108" s="26"/>
      <c r="C108" s="26" t="s">
        <v>380</v>
      </c>
      <c r="D108" s="818">
        <v>2340</v>
      </c>
      <c r="E108" s="818"/>
      <c r="F108" s="818">
        <f t="shared" si="3"/>
        <v>2340</v>
      </c>
    </row>
    <row r="109" spans="1:6" ht="13.5" customHeight="1">
      <c r="A109" s="813"/>
      <c r="B109" s="26"/>
      <c r="C109" s="26" t="s">
        <v>381</v>
      </c>
      <c r="D109" s="818"/>
      <c r="E109" s="818">
        <v>355</v>
      </c>
      <c r="F109" s="818">
        <v>355</v>
      </c>
    </row>
    <row r="110" spans="1:6" ht="13.5" customHeight="1">
      <c r="A110" s="813"/>
      <c r="B110" s="26"/>
      <c r="C110" s="26" t="s">
        <v>375</v>
      </c>
      <c r="D110" s="818">
        <v>2273</v>
      </c>
      <c r="E110" s="818"/>
      <c r="F110" s="818">
        <f>SUM(D110:E110)</f>
        <v>2273</v>
      </c>
    </row>
    <row r="111" spans="1:6" ht="13.5" customHeight="1">
      <c r="A111" s="813"/>
      <c r="B111" s="26" t="s">
        <v>1450</v>
      </c>
      <c r="D111" s="818">
        <v>2152</v>
      </c>
      <c r="E111" s="818">
        <v>113</v>
      </c>
      <c r="F111" s="818">
        <f>SUM(D111:E111)</f>
        <v>2265</v>
      </c>
    </row>
    <row r="112" spans="1:6" ht="13.5" customHeight="1">
      <c r="A112" s="813"/>
      <c r="B112" s="26" t="s">
        <v>1451</v>
      </c>
      <c r="D112" s="818"/>
      <c r="E112" s="818"/>
      <c r="F112" s="818"/>
    </row>
    <row r="113" spans="1:6" ht="13.5" customHeight="1">
      <c r="A113" s="813"/>
      <c r="B113" s="26"/>
      <c r="C113" s="26" t="s">
        <v>362</v>
      </c>
      <c r="D113" s="818">
        <v>308</v>
      </c>
      <c r="E113" s="818"/>
      <c r="F113" s="818">
        <f aca="true" t="shared" si="4" ref="F113:F120">SUM(D113:E113)</f>
        <v>308</v>
      </c>
    </row>
    <row r="114" spans="1:6" ht="13.5" customHeight="1">
      <c r="A114" s="813"/>
      <c r="B114" s="26"/>
      <c r="C114" s="26" t="s">
        <v>361</v>
      </c>
      <c r="D114" s="818">
        <v>1640</v>
      </c>
      <c r="E114" s="818"/>
      <c r="F114" s="818">
        <f t="shared" si="4"/>
        <v>1640</v>
      </c>
    </row>
    <row r="115" spans="1:6" ht="13.5" customHeight="1">
      <c r="A115" s="813"/>
      <c r="B115" s="26"/>
      <c r="C115" s="26" t="s">
        <v>360</v>
      </c>
      <c r="D115" s="818">
        <v>681</v>
      </c>
      <c r="E115" s="818"/>
      <c r="F115" s="818">
        <f t="shared" si="4"/>
        <v>681</v>
      </c>
    </row>
    <row r="116" spans="1:6" ht="13.5" customHeight="1">
      <c r="A116" s="813"/>
      <c r="B116" s="26"/>
      <c r="C116" s="26" t="s">
        <v>350</v>
      </c>
      <c r="D116" s="818">
        <v>47</v>
      </c>
      <c r="E116" s="818"/>
      <c r="F116" s="818">
        <f t="shared" si="4"/>
        <v>47</v>
      </c>
    </row>
    <row r="117" spans="1:6" ht="13.5" customHeight="1">
      <c r="A117" s="813"/>
      <c r="B117" s="26"/>
      <c r="C117" s="26" t="s">
        <v>371</v>
      </c>
      <c r="D117" s="818">
        <v>37</v>
      </c>
      <c r="E117" s="818"/>
      <c r="F117" s="818">
        <f t="shared" si="4"/>
        <v>37</v>
      </c>
    </row>
    <row r="118" spans="1:6" ht="13.5" customHeight="1">
      <c r="A118" s="813"/>
      <c r="B118" s="26"/>
      <c r="C118" s="26" t="s">
        <v>382</v>
      </c>
      <c r="D118" s="818">
        <v>1039</v>
      </c>
      <c r="E118" s="818"/>
      <c r="F118" s="818">
        <f t="shared" si="4"/>
        <v>1039</v>
      </c>
    </row>
    <row r="119" spans="1:6" ht="13.5" customHeight="1">
      <c r="A119" s="813"/>
      <c r="B119" s="26"/>
      <c r="C119" s="26" t="s">
        <v>365</v>
      </c>
      <c r="D119" s="818">
        <v>738</v>
      </c>
      <c r="E119" s="818"/>
      <c r="F119" s="818">
        <f t="shared" si="4"/>
        <v>738</v>
      </c>
    </row>
    <row r="120" spans="1:6" ht="13.5" customHeight="1">
      <c r="A120" s="813"/>
      <c r="B120" s="26"/>
      <c r="C120" s="26" t="s">
        <v>383</v>
      </c>
      <c r="D120" s="818">
        <v>500</v>
      </c>
      <c r="E120" s="818"/>
      <c r="F120" s="818">
        <f t="shared" si="4"/>
        <v>500</v>
      </c>
    </row>
    <row r="121" spans="1:6" ht="13.5" customHeight="1">
      <c r="A121" s="813"/>
      <c r="B121" s="26" t="s">
        <v>12</v>
      </c>
      <c r="D121" s="818"/>
      <c r="E121" s="818"/>
      <c r="F121" s="818"/>
    </row>
    <row r="122" spans="1:6" ht="13.5" customHeight="1">
      <c r="A122" s="813"/>
      <c r="B122" s="26"/>
      <c r="C122" s="26" t="s">
        <v>384</v>
      </c>
      <c r="D122" s="818"/>
      <c r="E122" s="818">
        <v>890</v>
      </c>
      <c r="F122" s="818">
        <f>SUM(D122:E122)</f>
        <v>890</v>
      </c>
    </row>
    <row r="123" spans="1:6" ht="13.5" customHeight="1">
      <c r="A123" s="813"/>
      <c r="B123" s="26" t="s">
        <v>758</v>
      </c>
      <c r="C123" s="26"/>
      <c r="D123" s="818"/>
      <c r="E123" s="818"/>
      <c r="F123" s="818"/>
    </row>
    <row r="124" spans="1:6" ht="13.5" customHeight="1">
      <c r="A124" s="813"/>
      <c r="B124" s="26"/>
      <c r="C124" s="26" t="s">
        <v>385</v>
      </c>
      <c r="D124" s="818"/>
      <c r="E124" s="818">
        <v>600</v>
      </c>
      <c r="F124" s="818">
        <v>600</v>
      </c>
    </row>
    <row r="125" spans="1:6" ht="12.75">
      <c r="A125" s="813"/>
      <c r="B125" s="813"/>
      <c r="C125" s="813"/>
      <c r="D125" s="814"/>
      <c r="E125" s="814"/>
      <c r="F125" s="814"/>
    </row>
    <row r="126" spans="1:6" ht="15" customHeight="1">
      <c r="A126" s="809"/>
      <c r="B126" s="810" t="s">
        <v>386</v>
      </c>
      <c r="C126" s="811"/>
      <c r="D126" s="812">
        <f>SUM(D101:D122)</f>
        <v>14497</v>
      </c>
      <c r="E126" s="812">
        <v>1958</v>
      </c>
      <c r="F126" s="812">
        <v>16455</v>
      </c>
    </row>
    <row r="127" spans="1:6" ht="15" customHeight="1">
      <c r="A127" s="813"/>
      <c r="B127" s="813"/>
      <c r="C127" s="813"/>
      <c r="D127" s="814"/>
      <c r="E127" s="814"/>
      <c r="F127" s="814"/>
    </row>
    <row r="128" spans="1:6" ht="13.5" customHeight="1">
      <c r="A128" s="804">
        <v>5</v>
      </c>
      <c r="B128" s="805" t="s">
        <v>4</v>
      </c>
      <c r="C128" s="761"/>
      <c r="D128" s="806"/>
      <c r="E128" s="806"/>
      <c r="F128" s="806"/>
    </row>
    <row r="129" spans="2:6" ht="13.5" customHeight="1">
      <c r="B129" s="26" t="s">
        <v>1449</v>
      </c>
      <c r="D129" s="806"/>
      <c r="E129" s="806"/>
      <c r="F129" s="806"/>
    </row>
    <row r="130" spans="2:6" ht="13.5" customHeight="1">
      <c r="B130" s="26"/>
      <c r="C130" s="26" t="s">
        <v>387</v>
      </c>
      <c r="D130" s="806">
        <v>3723</v>
      </c>
      <c r="E130" s="806"/>
      <c r="F130" s="806">
        <f>SUM(D130:E130)</f>
        <v>3723</v>
      </c>
    </row>
    <row r="131" spans="2:6" ht="13.5" customHeight="1">
      <c r="B131" s="26"/>
      <c r="C131" s="26" t="s">
        <v>388</v>
      </c>
      <c r="D131" s="806">
        <v>1026</v>
      </c>
      <c r="E131" s="806"/>
      <c r="F131" s="806">
        <f>SUM(D131:E131)</f>
        <v>1026</v>
      </c>
    </row>
    <row r="132" spans="2:6" ht="13.5" customHeight="1">
      <c r="B132" s="26"/>
      <c r="C132" s="26" t="s">
        <v>389</v>
      </c>
      <c r="D132" s="806">
        <v>260</v>
      </c>
      <c r="E132" s="806"/>
      <c r="F132" s="806">
        <f>SUM(D132:E132)</f>
        <v>260</v>
      </c>
    </row>
    <row r="133" spans="2:6" ht="13.5" customHeight="1">
      <c r="B133" s="26" t="s">
        <v>1450</v>
      </c>
      <c r="D133" s="806">
        <v>1082</v>
      </c>
      <c r="E133" s="806"/>
      <c r="F133" s="806">
        <f>SUM(D133:E133)</f>
        <v>1082</v>
      </c>
    </row>
    <row r="134" spans="2:6" ht="13.5" customHeight="1">
      <c r="B134" s="792" t="s">
        <v>1451</v>
      </c>
      <c r="D134" s="807"/>
      <c r="E134" s="807"/>
      <c r="F134" s="806"/>
    </row>
    <row r="135" spans="2:6" ht="13.5" customHeight="1">
      <c r="B135" s="792"/>
      <c r="C135" s="792" t="s">
        <v>390</v>
      </c>
      <c r="D135" s="807">
        <v>151</v>
      </c>
      <c r="E135" s="807"/>
      <c r="F135" s="806">
        <f>SUM(D135:E135)</f>
        <v>151</v>
      </c>
    </row>
    <row r="136" spans="2:6" ht="13.5" customHeight="1">
      <c r="B136" s="792"/>
      <c r="C136" s="792" t="s">
        <v>391</v>
      </c>
      <c r="D136" s="807">
        <v>470</v>
      </c>
      <c r="E136" s="807"/>
      <c r="F136" s="806">
        <f>SUM(D136:E136)</f>
        <v>470</v>
      </c>
    </row>
    <row r="137" spans="2:6" ht="13.5" customHeight="1">
      <c r="B137" s="792"/>
      <c r="C137" s="792" t="s">
        <v>392</v>
      </c>
      <c r="D137" s="807">
        <v>2038</v>
      </c>
      <c r="E137" s="807"/>
      <c r="F137" s="806">
        <f>SUM(D137:E137)</f>
        <v>2038</v>
      </c>
    </row>
    <row r="138" spans="2:6" ht="13.5" customHeight="1">
      <c r="B138" s="792" t="s">
        <v>12</v>
      </c>
      <c r="C138" s="792"/>
      <c r="D138" s="807"/>
      <c r="E138" s="807"/>
      <c r="F138" s="806"/>
    </row>
    <row r="139" spans="2:6" ht="13.5" customHeight="1">
      <c r="B139" s="792"/>
      <c r="C139" s="792" t="s">
        <v>393</v>
      </c>
      <c r="D139" s="807">
        <v>1635</v>
      </c>
      <c r="E139" s="807"/>
      <c r="F139" s="806">
        <v>1635</v>
      </c>
    </row>
    <row r="140" spans="2:6" ht="13.5" customHeight="1">
      <c r="B140" s="792"/>
      <c r="C140" s="792" t="s">
        <v>394</v>
      </c>
      <c r="D140" s="807">
        <v>1439</v>
      </c>
      <c r="E140" s="807"/>
      <c r="F140" s="806">
        <v>1439</v>
      </c>
    </row>
    <row r="141" spans="2:6" ht="13.5" customHeight="1">
      <c r="B141" s="792"/>
      <c r="C141" s="792" t="s">
        <v>395</v>
      </c>
      <c r="D141" s="807">
        <v>1334</v>
      </c>
      <c r="E141" s="807"/>
      <c r="F141" s="806">
        <v>1334</v>
      </c>
    </row>
    <row r="142" spans="2:6" ht="12.75" customHeight="1">
      <c r="B142" s="792"/>
      <c r="C142" s="792"/>
      <c r="D142" s="807"/>
      <c r="E142" s="807"/>
      <c r="F142" s="807"/>
    </row>
    <row r="143" spans="1:6" ht="15" customHeight="1">
      <c r="A143" s="809"/>
      <c r="B143" s="810" t="s">
        <v>396</v>
      </c>
      <c r="C143" s="811"/>
      <c r="D143" s="812">
        <f>SUM(D130:D142)</f>
        <v>13158</v>
      </c>
      <c r="E143" s="812"/>
      <c r="F143" s="812">
        <f>SUM(F130:F142)</f>
        <v>13158</v>
      </c>
    </row>
    <row r="144" spans="1:6" ht="15" customHeight="1">
      <c r="A144" s="813"/>
      <c r="B144" s="813"/>
      <c r="C144" s="813"/>
      <c r="D144" s="814"/>
      <c r="E144" s="814"/>
      <c r="F144" s="814"/>
    </row>
    <row r="145" spans="1:6" ht="15" customHeight="1">
      <c r="A145" s="804">
        <v>6</v>
      </c>
      <c r="B145" s="805" t="s">
        <v>1530</v>
      </c>
      <c r="C145" s="761"/>
      <c r="D145" s="806"/>
      <c r="E145" s="806"/>
      <c r="F145" s="806"/>
    </row>
    <row r="146" spans="2:6" ht="15" customHeight="1">
      <c r="B146" s="26" t="s">
        <v>1449</v>
      </c>
      <c r="D146" s="806"/>
      <c r="E146" s="806"/>
      <c r="F146" s="806"/>
    </row>
    <row r="147" spans="2:6" ht="15" customHeight="1">
      <c r="B147" s="26"/>
      <c r="C147" s="26" t="s">
        <v>397</v>
      </c>
      <c r="D147" s="806">
        <v>380</v>
      </c>
      <c r="E147" s="806"/>
      <c r="F147" s="806">
        <f>SUM(D147:E147)</f>
        <v>380</v>
      </c>
    </row>
    <row r="148" spans="2:6" ht="15" customHeight="1">
      <c r="B148" s="26"/>
      <c r="C148" s="26" t="s">
        <v>398</v>
      </c>
      <c r="D148" s="806">
        <v>1154</v>
      </c>
      <c r="E148" s="806"/>
      <c r="F148" s="806">
        <v>1154</v>
      </c>
    </row>
    <row r="149" spans="2:6" ht="15" customHeight="1">
      <c r="B149" s="26"/>
      <c r="C149" s="26" t="s">
        <v>399</v>
      </c>
      <c r="D149" s="806">
        <v>94</v>
      </c>
      <c r="E149" s="806"/>
      <c r="F149" s="806">
        <f>SUM(D149:E149)</f>
        <v>94</v>
      </c>
    </row>
    <row r="150" spans="2:6" ht="15" customHeight="1">
      <c r="B150" s="26" t="s">
        <v>1450</v>
      </c>
      <c r="D150" s="806">
        <v>521</v>
      </c>
      <c r="E150" s="806"/>
      <c r="F150" s="806">
        <f>SUM(D150:E150)</f>
        <v>521</v>
      </c>
    </row>
    <row r="151" spans="2:6" ht="15" customHeight="1">
      <c r="B151" s="26" t="s">
        <v>1451</v>
      </c>
      <c r="D151" s="806"/>
      <c r="E151" s="806"/>
      <c r="F151" s="806"/>
    </row>
    <row r="152" spans="2:6" ht="15" customHeight="1">
      <c r="B152" s="26"/>
      <c r="C152" s="26" t="s">
        <v>400</v>
      </c>
      <c r="D152" s="806">
        <v>407</v>
      </c>
      <c r="E152" s="806"/>
      <c r="F152" s="806">
        <f>SUM(D152:E152)</f>
        <v>407</v>
      </c>
    </row>
    <row r="153" spans="2:6" ht="15" customHeight="1">
      <c r="B153" s="26"/>
      <c r="C153" s="26" t="s">
        <v>401</v>
      </c>
      <c r="D153" s="806">
        <v>778</v>
      </c>
      <c r="E153" s="806"/>
      <c r="F153" s="806">
        <f>SUM(D153:E153)</f>
        <v>778</v>
      </c>
    </row>
    <row r="154" spans="2:6" ht="15" customHeight="1">
      <c r="B154" s="792"/>
      <c r="C154" s="792" t="s">
        <v>402</v>
      </c>
      <c r="D154" s="807">
        <v>5</v>
      </c>
      <c r="E154" s="807"/>
      <c r="F154" s="806">
        <f>SUM(D154:E154)</f>
        <v>5</v>
      </c>
    </row>
    <row r="155" spans="2:6" ht="12.75">
      <c r="B155" s="792"/>
      <c r="C155" s="808"/>
      <c r="D155" s="807"/>
      <c r="E155" s="807"/>
      <c r="F155" s="807"/>
    </row>
    <row r="156" spans="1:6" ht="15" customHeight="1">
      <c r="A156" s="809"/>
      <c r="B156" s="810" t="s">
        <v>403</v>
      </c>
      <c r="C156" s="811"/>
      <c r="D156" s="812">
        <f>SUM(D146:D154)</f>
        <v>3339</v>
      </c>
      <c r="E156" s="812"/>
      <c r="F156" s="812">
        <f>SUM(F146:F154)</f>
        <v>3339</v>
      </c>
    </row>
    <row r="157" spans="1:6" ht="12.75" customHeight="1">
      <c r="A157" s="813"/>
      <c r="B157" s="813"/>
      <c r="C157" s="813"/>
      <c r="D157" s="814"/>
      <c r="E157" s="814"/>
      <c r="F157" s="814"/>
    </row>
    <row r="158" spans="1:6" ht="12.75" customHeight="1">
      <c r="A158" s="804">
        <v>7</v>
      </c>
      <c r="B158" s="805" t="s">
        <v>1454</v>
      </c>
      <c r="C158" s="761"/>
      <c r="D158" s="806"/>
      <c r="E158" s="806"/>
      <c r="F158" s="806"/>
    </row>
    <row r="159" spans="2:6" ht="12.75" customHeight="1">
      <c r="B159" s="26" t="s">
        <v>1449</v>
      </c>
      <c r="D159" s="806"/>
      <c r="E159" s="806"/>
      <c r="F159" s="806"/>
    </row>
    <row r="160" spans="2:6" ht="12.75" customHeight="1">
      <c r="B160" s="26"/>
      <c r="C160" s="26" t="s">
        <v>280</v>
      </c>
      <c r="D160" s="806">
        <v>572</v>
      </c>
      <c r="E160" s="806"/>
      <c r="F160" s="806">
        <f>SUM(D160:E160)</f>
        <v>572</v>
      </c>
    </row>
    <row r="161" spans="2:6" ht="12.75" customHeight="1">
      <c r="B161" s="26"/>
      <c r="C161" s="26" t="s">
        <v>404</v>
      </c>
      <c r="D161" s="806">
        <v>110</v>
      </c>
      <c r="E161" s="806"/>
      <c r="F161" s="806">
        <f>SUM(D161:E161)</f>
        <v>110</v>
      </c>
    </row>
    <row r="162" spans="2:6" ht="12.75" customHeight="1">
      <c r="B162" s="26"/>
      <c r="C162" s="26" t="s">
        <v>405</v>
      </c>
      <c r="D162" s="806">
        <v>25</v>
      </c>
      <c r="E162" s="806"/>
      <c r="F162" s="806">
        <v>25</v>
      </c>
    </row>
    <row r="163" spans="2:6" ht="12.75" customHeight="1">
      <c r="B163" s="26"/>
      <c r="C163" s="26" t="s">
        <v>406</v>
      </c>
      <c r="D163" s="806">
        <v>357</v>
      </c>
      <c r="E163" s="806"/>
      <c r="F163" s="806">
        <v>357</v>
      </c>
    </row>
    <row r="164" spans="2:6" ht="12.75" customHeight="1">
      <c r="B164" s="26"/>
      <c r="C164" s="26" t="s">
        <v>407</v>
      </c>
      <c r="D164" s="806">
        <v>180</v>
      </c>
      <c r="E164" s="806"/>
      <c r="F164" s="806">
        <f>SUM(D164:E164)</f>
        <v>180</v>
      </c>
    </row>
    <row r="165" spans="2:6" ht="12.75" customHeight="1">
      <c r="B165" s="26"/>
      <c r="C165" s="26" t="s">
        <v>408</v>
      </c>
      <c r="D165" s="806"/>
      <c r="E165" s="806">
        <v>102</v>
      </c>
      <c r="F165" s="806">
        <v>102</v>
      </c>
    </row>
    <row r="166" spans="2:6" ht="12.75" customHeight="1">
      <c r="B166" s="26"/>
      <c r="C166" s="26" t="s">
        <v>409</v>
      </c>
      <c r="D166" s="806"/>
      <c r="E166" s="806">
        <v>180</v>
      </c>
      <c r="F166" s="806">
        <v>180</v>
      </c>
    </row>
    <row r="167" spans="2:6" ht="12.75" customHeight="1">
      <c r="B167" s="26" t="s">
        <v>1450</v>
      </c>
      <c r="D167" s="806">
        <v>235</v>
      </c>
      <c r="E167" s="806">
        <v>90</v>
      </c>
      <c r="F167" s="806">
        <f>SUM(D167:E167)</f>
        <v>325</v>
      </c>
    </row>
    <row r="168" spans="2:6" ht="12.75" customHeight="1">
      <c r="B168" s="26" t="s">
        <v>1451</v>
      </c>
      <c r="D168" s="806"/>
      <c r="E168" s="806"/>
      <c r="F168" s="806"/>
    </row>
    <row r="169" spans="2:6" ht="12.75" customHeight="1">
      <c r="B169" s="26"/>
      <c r="C169" s="26" t="s">
        <v>410</v>
      </c>
      <c r="D169" s="806">
        <v>455</v>
      </c>
      <c r="E169" s="806"/>
      <c r="F169" s="806">
        <f>SUM(D169:E169)</f>
        <v>455</v>
      </c>
    </row>
    <row r="170" spans="2:6" ht="12.75" customHeight="1">
      <c r="B170" s="26"/>
      <c r="C170" s="26" t="s">
        <v>411</v>
      </c>
      <c r="D170" s="806">
        <v>170</v>
      </c>
      <c r="E170" s="806"/>
      <c r="F170" s="806">
        <f>SUM(D170:E170)</f>
        <v>170</v>
      </c>
    </row>
    <row r="171" spans="2:6" ht="12.75" customHeight="1">
      <c r="B171" s="26"/>
      <c r="C171" s="26" t="s">
        <v>412</v>
      </c>
      <c r="D171" s="806"/>
      <c r="E171" s="806">
        <v>174</v>
      </c>
      <c r="F171" s="806">
        <f>SUM(D171:E171)</f>
        <v>174</v>
      </c>
    </row>
    <row r="172" spans="2:6" ht="12.75" customHeight="1">
      <c r="B172" s="26"/>
      <c r="C172" s="26" t="s">
        <v>413</v>
      </c>
      <c r="D172" s="806"/>
      <c r="E172" s="806">
        <v>682</v>
      </c>
      <c r="F172" s="806">
        <v>682</v>
      </c>
    </row>
    <row r="173" spans="2:6" ht="12.75" customHeight="1">
      <c r="B173" s="26"/>
      <c r="C173" s="26" t="s">
        <v>414</v>
      </c>
      <c r="D173" s="806"/>
      <c r="E173" s="806">
        <v>426</v>
      </c>
      <c r="F173" s="806">
        <v>426</v>
      </c>
    </row>
    <row r="174" spans="2:6" ht="12.75" customHeight="1">
      <c r="B174" s="26"/>
      <c r="C174" s="26" t="s">
        <v>415</v>
      </c>
      <c r="D174" s="806"/>
      <c r="E174" s="806">
        <v>200</v>
      </c>
      <c r="F174" s="806">
        <v>200</v>
      </c>
    </row>
    <row r="175" spans="2:6" ht="6.75" customHeight="1">
      <c r="B175" s="26"/>
      <c r="C175" s="26"/>
      <c r="D175" s="806"/>
      <c r="E175" s="806"/>
      <c r="F175" s="806"/>
    </row>
    <row r="176" spans="1:6" ht="13.5" customHeight="1">
      <c r="A176" s="809"/>
      <c r="B176" s="810" t="s">
        <v>416</v>
      </c>
      <c r="C176" s="811"/>
      <c r="D176" s="812">
        <f>SUM(D159:D171)</f>
        <v>2104</v>
      </c>
      <c r="E176" s="812">
        <v>1854</v>
      </c>
      <c r="F176" s="812">
        <v>3958</v>
      </c>
    </row>
    <row r="177" spans="1:6" ht="13.5" customHeight="1">
      <c r="A177" s="813"/>
      <c r="B177" s="813"/>
      <c r="C177" s="813"/>
      <c r="D177" s="814"/>
      <c r="E177" s="814"/>
      <c r="F177" s="814"/>
    </row>
    <row r="178" spans="1:6" ht="12.75" customHeight="1">
      <c r="A178" s="804">
        <v>8</v>
      </c>
      <c r="B178" s="805" t="s">
        <v>1531</v>
      </c>
      <c r="C178" s="761"/>
      <c r="D178" s="806"/>
      <c r="E178" s="806"/>
      <c r="F178" s="806"/>
    </row>
    <row r="179" spans="2:6" ht="12.75" customHeight="1">
      <c r="B179" s="26" t="s">
        <v>1449</v>
      </c>
      <c r="D179" s="806"/>
      <c r="E179" s="806"/>
      <c r="F179" s="806"/>
    </row>
    <row r="180" spans="2:6" ht="12.75" customHeight="1">
      <c r="B180" s="26"/>
      <c r="C180" s="26" t="s">
        <v>417</v>
      </c>
      <c r="D180" s="806">
        <v>480</v>
      </c>
      <c r="E180" s="806"/>
      <c r="F180" s="806">
        <f>SUM(D180:E180)</f>
        <v>480</v>
      </c>
    </row>
    <row r="181" spans="2:6" ht="12.75" customHeight="1">
      <c r="B181" s="26"/>
      <c r="C181" s="26" t="s">
        <v>418</v>
      </c>
      <c r="D181" s="806">
        <v>1784</v>
      </c>
      <c r="E181" s="806"/>
      <c r="F181" s="806">
        <f>SUM(D181:E181)</f>
        <v>1784</v>
      </c>
    </row>
    <row r="182" spans="2:6" ht="12.75" customHeight="1">
      <c r="B182" s="26"/>
      <c r="C182" s="26" t="s">
        <v>419</v>
      </c>
      <c r="D182" s="806">
        <v>716</v>
      </c>
      <c r="E182" s="806"/>
      <c r="F182" s="806">
        <f>SUM(D182:E182)</f>
        <v>716</v>
      </c>
    </row>
    <row r="183" spans="2:6" ht="12.75" customHeight="1">
      <c r="B183" s="26"/>
      <c r="C183" s="26" t="s">
        <v>420</v>
      </c>
      <c r="D183" s="806">
        <v>8264</v>
      </c>
      <c r="E183" s="806"/>
      <c r="F183" s="806">
        <v>8264</v>
      </c>
    </row>
    <row r="184" spans="2:6" ht="12.75" customHeight="1">
      <c r="B184" s="26" t="s">
        <v>1450</v>
      </c>
      <c r="D184" s="806">
        <v>4151</v>
      </c>
      <c r="E184" s="806"/>
      <c r="F184" s="806">
        <f>SUM(D184:E184)</f>
        <v>4151</v>
      </c>
    </row>
    <row r="185" spans="2:6" ht="12.75" customHeight="1">
      <c r="B185" s="26" t="s">
        <v>1451</v>
      </c>
      <c r="D185" s="806"/>
      <c r="E185" s="806"/>
      <c r="F185" s="806"/>
    </row>
    <row r="186" spans="2:6" ht="12.75" customHeight="1">
      <c r="B186" s="26"/>
      <c r="C186" s="26" t="s">
        <v>392</v>
      </c>
      <c r="D186" s="806">
        <v>140</v>
      </c>
      <c r="E186" s="806"/>
      <c r="F186" s="806">
        <f>SUM(D186:E186)</f>
        <v>140</v>
      </c>
    </row>
    <row r="187" spans="2:6" ht="12.75" customHeight="1">
      <c r="B187" s="26"/>
      <c r="C187" s="26" t="s">
        <v>421</v>
      </c>
      <c r="D187" s="806">
        <v>213</v>
      </c>
      <c r="E187" s="806">
        <v>295</v>
      </c>
      <c r="F187" s="806">
        <f>SUM(D187:E187)</f>
        <v>508</v>
      </c>
    </row>
    <row r="188" spans="2:6" ht="12.75" customHeight="1">
      <c r="B188" s="26"/>
      <c r="C188" s="26" t="s">
        <v>422</v>
      </c>
      <c r="D188" s="806">
        <v>190</v>
      </c>
      <c r="E188" s="806"/>
      <c r="F188" s="806">
        <f>SUM(D188:E188)</f>
        <v>190</v>
      </c>
    </row>
    <row r="189" spans="2:6" ht="12.75" customHeight="1">
      <c r="B189" s="26"/>
      <c r="C189" s="26" t="s">
        <v>423</v>
      </c>
      <c r="D189" s="806">
        <v>1110</v>
      </c>
      <c r="E189" s="806"/>
      <c r="F189" s="806">
        <f>SUM(D189:E189)</f>
        <v>1110</v>
      </c>
    </row>
    <row r="190" spans="2:6" ht="12.75" customHeight="1">
      <c r="B190" s="26"/>
      <c r="C190" s="26" t="s">
        <v>420</v>
      </c>
      <c r="D190" s="806">
        <v>3975</v>
      </c>
      <c r="E190" s="806"/>
      <c r="F190" s="806">
        <f>SUM(D190:E190)</f>
        <v>3975</v>
      </c>
    </row>
    <row r="191" spans="2:6" ht="12.75" customHeight="1">
      <c r="B191" s="26" t="s">
        <v>12</v>
      </c>
      <c r="D191" s="806"/>
      <c r="E191" s="806"/>
      <c r="F191" s="806"/>
    </row>
    <row r="192" spans="2:6" ht="12.75" customHeight="1">
      <c r="B192" s="26"/>
      <c r="C192" s="26" t="s">
        <v>424</v>
      </c>
      <c r="D192" s="806"/>
      <c r="E192" s="806">
        <v>18525</v>
      </c>
      <c r="F192" s="806">
        <f>SUM(D192:E192)</f>
        <v>18525</v>
      </c>
    </row>
    <row r="193" spans="2:6" ht="6" customHeight="1">
      <c r="B193" s="792"/>
      <c r="C193" s="808"/>
      <c r="D193" s="807"/>
      <c r="E193" s="807"/>
      <c r="F193" s="807"/>
    </row>
    <row r="194" spans="1:6" ht="13.5" customHeight="1">
      <c r="A194" s="809"/>
      <c r="B194" s="810" t="s">
        <v>425</v>
      </c>
      <c r="C194" s="811"/>
      <c r="D194" s="812">
        <f>SUM(D179:D192)</f>
        <v>21023</v>
      </c>
      <c r="E194" s="812">
        <f>SUM(E179:E192)</f>
        <v>18820</v>
      </c>
      <c r="F194" s="812">
        <f>SUM(F179:F192)</f>
        <v>39843</v>
      </c>
    </row>
    <row r="195" spans="1:6" ht="8.25" customHeight="1">
      <c r="A195" s="813"/>
      <c r="B195" s="813"/>
      <c r="C195" s="813"/>
      <c r="D195" s="814"/>
      <c r="E195" s="814"/>
      <c r="F195" s="814"/>
    </row>
    <row r="196" spans="1:6" ht="13.5" customHeight="1">
      <c r="A196" s="804">
        <v>9</v>
      </c>
      <c r="B196" s="805" t="s">
        <v>1455</v>
      </c>
      <c r="C196" s="761"/>
      <c r="D196" s="806"/>
      <c r="E196" s="806"/>
      <c r="F196" s="806"/>
    </row>
    <row r="197" spans="2:6" ht="12.75" customHeight="1">
      <c r="B197" s="26" t="s">
        <v>1449</v>
      </c>
      <c r="D197" s="806"/>
      <c r="E197" s="806"/>
      <c r="F197" s="806"/>
    </row>
    <row r="198" spans="2:6" ht="12.75" customHeight="1">
      <c r="B198" s="26"/>
      <c r="C198" s="26" t="s">
        <v>388</v>
      </c>
      <c r="D198" s="806">
        <v>308</v>
      </c>
      <c r="E198" s="806"/>
      <c r="F198" s="806">
        <f aca="true" t="shared" si="5" ref="F198:F203">SUM(D198:E198)</f>
        <v>308</v>
      </c>
    </row>
    <row r="199" spans="2:6" ht="12.75" customHeight="1">
      <c r="B199" s="26"/>
      <c r="C199" s="26" t="s">
        <v>426</v>
      </c>
      <c r="D199" s="806">
        <v>34</v>
      </c>
      <c r="E199" s="806"/>
      <c r="F199" s="806">
        <f t="shared" si="5"/>
        <v>34</v>
      </c>
    </row>
    <row r="200" spans="2:6" ht="12.75" customHeight="1">
      <c r="B200" s="26"/>
      <c r="C200" s="26" t="s">
        <v>427</v>
      </c>
      <c r="D200" s="806">
        <v>4860</v>
      </c>
      <c r="E200" s="806"/>
      <c r="F200" s="806">
        <f t="shared" si="5"/>
        <v>4860</v>
      </c>
    </row>
    <row r="201" spans="2:6" ht="12.75" customHeight="1">
      <c r="B201" s="26"/>
      <c r="C201" s="26" t="s">
        <v>428</v>
      </c>
      <c r="D201" s="806">
        <v>433</v>
      </c>
      <c r="E201" s="806"/>
      <c r="F201" s="806">
        <f t="shared" si="5"/>
        <v>433</v>
      </c>
    </row>
    <row r="202" spans="2:6" ht="12.75" customHeight="1">
      <c r="B202" s="26"/>
      <c r="C202" s="26" t="s">
        <v>429</v>
      </c>
      <c r="D202" s="806">
        <v>208</v>
      </c>
      <c r="E202" s="806"/>
      <c r="F202" s="806">
        <f t="shared" si="5"/>
        <v>208</v>
      </c>
    </row>
    <row r="203" spans="2:6" ht="12.75" customHeight="1">
      <c r="B203" s="26"/>
      <c r="C203" s="26" t="s">
        <v>430</v>
      </c>
      <c r="D203" s="806">
        <v>1307</v>
      </c>
      <c r="E203" s="806">
        <v>375</v>
      </c>
      <c r="F203" s="806">
        <f t="shared" si="5"/>
        <v>1682</v>
      </c>
    </row>
    <row r="204" spans="2:6" ht="12.75" customHeight="1">
      <c r="B204" s="26"/>
      <c r="C204" s="26" t="s">
        <v>431</v>
      </c>
      <c r="D204" s="806">
        <v>181</v>
      </c>
      <c r="E204" s="806"/>
      <c r="F204" s="806">
        <v>181</v>
      </c>
    </row>
    <row r="205" spans="2:6" ht="12.75" customHeight="1">
      <c r="B205" s="26"/>
      <c r="C205" s="26" t="s">
        <v>432</v>
      </c>
      <c r="D205" s="806">
        <v>701</v>
      </c>
      <c r="E205" s="806"/>
      <c r="F205" s="806">
        <v>701</v>
      </c>
    </row>
    <row r="206" spans="2:6" ht="12.75" customHeight="1">
      <c r="B206" s="26" t="s">
        <v>1450</v>
      </c>
      <c r="D206" s="806">
        <v>2256</v>
      </c>
      <c r="E206" s="806">
        <v>120</v>
      </c>
      <c r="F206" s="806">
        <f>SUM(D206:E206)</f>
        <v>2376</v>
      </c>
    </row>
    <row r="207" spans="2:6" ht="12.75" customHeight="1">
      <c r="B207" s="26" t="s">
        <v>1451</v>
      </c>
      <c r="D207" s="806"/>
      <c r="E207" s="806"/>
      <c r="F207" s="806"/>
    </row>
    <row r="208" spans="2:6" ht="12.75" customHeight="1">
      <c r="B208" s="26"/>
      <c r="C208" s="26" t="s">
        <v>433</v>
      </c>
      <c r="D208" s="806"/>
      <c r="E208" s="806">
        <v>142</v>
      </c>
      <c r="F208" s="806">
        <f>SUM(D208:E208)</f>
        <v>142</v>
      </c>
    </row>
    <row r="209" spans="2:6" ht="12.75" customHeight="1">
      <c r="B209" s="26"/>
      <c r="C209" s="26" t="s">
        <v>391</v>
      </c>
      <c r="D209" s="806"/>
      <c r="E209" s="806">
        <v>753</v>
      </c>
      <c r="F209" s="806">
        <f>SUM(D209:E209)</f>
        <v>753</v>
      </c>
    </row>
    <row r="210" spans="2:6" ht="12.75" customHeight="1">
      <c r="B210" s="26"/>
      <c r="C210" s="26" t="s">
        <v>421</v>
      </c>
      <c r="D210" s="806"/>
      <c r="E210" s="806">
        <v>400</v>
      </c>
      <c r="F210" s="806">
        <f>SUM(D210:E210)</f>
        <v>400</v>
      </c>
    </row>
    <row r="211" spans="2:6" ht="12.75" customHeight="1">
      <c r="B211" s="26" t="s">
        <v>12</v>
      </c>
      <c r="C211" s="26"/>
      <c r="D211" s="806"/>
      <c r="E211" s="806"/>
      <c r="F211" s="806"/>
    </row>
    <row r="212" spans="2:6" ht="12.75" customHeight="1">
      <c r="B212" s="26"/>
      <c r="C212" s="26" t="s">
        <v>434</v>
      </c>
      <c r="D212" s="806">
        <v>895</v>
      </c>
      <c r="E212" s="806">
        <v>60</v>
      </c>
      <c r="F212" s="806">
        <v>955</v>
      </c>
    </row>
    <row r="213" spans="2:6" ht="4.5" customHeight="1">
      <c r="B213" s="792"/>
      <c r="C213" s="808"/>
      <c r="D213" s="807"/>
      <c r="E213" s="807"/>
      <c r="F213" s="807"/>
    </row>
    <row r="214" spans="1:6" ht="15" customHeight="1">
      <c r="A214" s="809"/>
      <c r="B214" s="810" t="s">
        <v>435</v>
      </c>
      <c r="C214" s="811"/>
      <c r="D214" s="812">
        <v>11183</v>
      </c>
      <c r="E214" s="812">
        <v>1850</v>
      </c>
      <c r="F214" s="812">
        <v>13033</v>
      </c>
    </row>
    <row r="215" spans="1:6" ht="15" customHeight="1">
      <c r="A215" s="813"/>
      <c r="B215" s="813"/>
      <c r="C215" s="813"/>
      <c r="D215" s="814"/>
      <c r="E215" s="814"/>
      <c r="F215" s="814"/>
    </row>
    <row r="216" spans="1:6" ht="13.5" customHeight="1">
      <c r="A216" s="804">
        <v>10</v>
      </c>
      <c r="B216" s="805" t="s">
        <v>5</v>
      </c>
      <c r="C216" s="761"/>
      <c r="D216" s="806"/>
      <c r="E216" s="806"/>
      <c r="F216" s="806"/>
    </row>
    <row r="217" spans="2:6" ht="13.5" customHeight="1">
      <c r="B217" s="26" t="s">
        <v>1449</v>
      </c>
      <c r="D217" s="806"/>
      <c r="E217" s="806"/>
      <c r="F217" s="806"/>
    </row>
    <row r="218" spans="2:6" ht="13.5" customHeight="1">
      <c r="B218" s="26"/>
      <c r="C218" s="26" t="s">
        <v>436</v>
      </c>
      <c r="D218" s="806">
        <v>520</v>
      </c>
      <c r="E218" s="806"/>
      <c r="F218" s="806">
        <f aca="true" t="shared" si="6" ref="F218:F223">SUM(D218:E218)</f>
        <v>520</v>
      </c>
    </row>
    <row r="219" spans="2:6" ht="13.5" customHeight="1">
      <c r="B219" s="26"/>
      <c r="C219" s="26" t="s">
        <v>333</v>
      </c>
      <c r="D219" s="806">
        <v>2725</v>
      </c>
      <c r="E219" s="806">
        <v>1274</v>
      </c>
      <c r="F219" s="806">
        <f t="shared" si="6"/>
        <v>3999</v>
      </c>
    </row>
    <row r="220" spans="2:6" ht="13.5" customHeight="1">
      <c r="B220" s="26"/>
      <c r="C220" s="26" t="s">
        <v>358</v>
      </c>
      <c r="D220" s="806">
        <v>1094</v>
      </c>
      <c r="E220" s="806"/>
      <c r="F220" s="806">
        <f t="shared" si="6"/>
        <v>1094</v>
      </c>
    </row>
    <row r="221" spans="2:6" ht="13.5" customHeight="1">
      <c r="B221" s="26"/>
      <c r="C221" s="26" t="s">
        <v>437</v>
      </c>
      <c r="D221" s="806">
        <v>313</v>
      </c>
      <c r="E221" s="806"/>
      <c r="F221" s="806">
        <f t="shared" si="6"/>
        <v>313</v>
      </c>
    </row>
    <row r="222" spans="2:6" ht="13.5" customHeight="1">
      <c r="B222" s="26"/>
      <c r="C222" s="26" t="s">
        <v>438</v>
      </c>
      <c r="D222" s="806">
        <v>739</v>
      </c>
      <c r="E222" s="806"/>
      <c r="F222" s="806">
        <f t="shared" si="6"/>
        <v>739</v>
      </c>
    </row>
    <row r="223" spans="2:6" ht="13.5" customHeight="1">
      <c r="B223" s="26" t="s">
        <v>1450</v>
      </c>
      <c r="D223" s="806">
        <v>1725</v>
      </c>
      <c r="E223" s="806">
        <v>627</v>
      </c>
      <c r="F223" s="806">
        <f t="shared" si="6"/>
        <v>2352</v>
      </c>
    </row>
    <row r="224" spans="2:6" ht="13.5" customHeight="1">
      <c r="B224" s="26" t="s">
        <v>1451</v>
      </c>
      <c r="D224" s="806"/>
      <c r="E224" s="806"/>
      <c r="F224" s="806"/>
    </row>
    <row r="225" spans="2:6" ht="13.5" customHeight="1">
      <c r="B225" s="26"/>
      <c r="C225" s="26" t="s">
        <v>439</v>
      </c>
      <c r="D225" s="806">
        <v>1314</v>
      </c>
      <c r="E225" s="806"/>
      <c r="F225" s="806">
        <f>SUM(D225:E225)</f>
        <v>1314</v>
      </c>
    </row>
    <row r="226" spans="2:6" ht="13.5" customHeight="1">
      <c r="B226" s="26"/>
      <c r="C226" s="26" t="s">
        <v>438</v>
      </c>
      <c r="D226" s="806">
        <v>693</v>
      </c>
      <c r="E226" s="806"/>
      <c r="F226" s="806">
        <f>SUM(D226:E226)</f>
        <v>693</v>
      </c>
    </row>
    <row r="227" spans="2:6" ht="13.5" customHeight="1">
      <c r="B227" s="26"/>
      <c r="C227" s="26" t="s">
        <v>440</v>
      </c>
      <c r="D227" s="806">
        <v>286</v>
      </c>
      <c r="E227" s="806"/>
      <c r="F227" s="806">
        <f>SUM(D227:E227)</f>
        <v>286</v>
      </c>
    </row>
    <row r="228" spans="2:6" ht="13.5" customHeight="1">
      <c r="B228" s="792"/>
      <c r="C228" s="792" t="s">
        <v>441</v>
      </c>
      <c r="D228" s="807">
        <v>72</v>
      </c>
      <c r="E228" s="807">
        <v>100</v>
      </c>
      <c r="F228" s="806">
        <f>SUM(D228:E228)</f>
        <v>172</v>
      </c>
    </row>
    <row r="229" spans="2:6" ht="13.5" customHeight="1">
      <c r="B229" s="792"/>
      <c r="C229" s="792" t="s">
        <v>37</v>
      </c>
      <c r="D229" s="807">
        <v>406</v>
      </c>
      <c r="E229" s="807">
        <v>305</v>
      </c>
      <c r="F229" s="806">
        <f>SUM(D229:E229)</f>
        <v>711</v>
      </c>
    </row>
    <row r="230" spans="2:6" ht="13.5" customHeight="1">
      <c r="B230" s="792"/>
      <c r="C230" s="792" t="s">
        <v>442</v>
      </c>
      <c r="D230" s="807">
        <v>247</v>
      </c>
      <c r="E230" s="807">
        <v>521</v>
      </c>
      <c r="F230" s="807">
        <v>768</v>
      </c>
    </row>
    <row r="231" spans="2:6" ht="13.5" customHeight="1">
      <c r="B231" s="792" t="s">
        <v>12</v>
      </c>
      <c r="C231" s="792"/>
      <c r="D231" s="807"/>
      <c r="E231" s="807"/>
      <c r="F231" s="807"/>
    </row>
    <row r="232" spans="2:6" ht="13.5" customHeight="1">
      <c r="B232" s="792"/>
      <c r="C232" s="792" t="s">
        <v>439</v>
      </c>
      <c r="D232" s="807">
        <v>236</v>
      </c>
      <c r="E232" s="807"/>
      <c r="F232" s="807">
        <v>236</v>
      </c>
    </row>
    <row r="233" spans="2:6" ht="12.75" customHeight="1">
      <c r="B233" s="792"/>
      <c r="C233" s="792"/>
      <c r="D233" s="807"/>
      <c r="E233" s="807"/>
      <c r="F233" s="807"/>
    </row>
    <row r="234" spans="1:6" ht="12.75" customHeight="1">
      <c r="A234" s="809"/>
      <c r="B234" s="810" t="s">
        <v>443</v>
      </c>
      <c r="C234" s="811"/>
      <c r="D234" s="812">
        <v>10370</v>
      </c>
      <c r="E234" s="812">
        <v>2827</v>
      </c>
      <c r="F234" s="812">
        <v>13197</v>
      </c>
    </row>
    <row r="235" spans="1:6" ht="12.75" customHeight="1">
      <c r="A235" s="813"/>
      <c r="B235" s="813"/>
      <c r="C235" s="813"/>
      <c r="D235" s="814"/>
      <c r="E235" s="814"/>
      <c r="F235" s="814"/>
    </row>
    <row r="236" spans="1:6" ht="12.75" customHeight="1">
      <c r="A236" s="804">
        <v>12</v>
      </c>
      <c r="B236" s="805" t="s">
        <v>1457</v>
      </c>
      <c r="C236" s="761"/>
      <c r="D236" s="806"/>
      <c r="E236" s="806"/>
      <c r="F236" s="806"/>
    </row>
    <row r="237" spans="2:6" ht="12.75" customHeight="1">
      <c r="B237" s="26" t="s">
        <v>1449</v>
      </c>
      <c r="D237" s="806"/>
      <c r="E237" s="806"/>
      <c r="F237" s="806"/>
    </row>
    <row r="238" spans="2:6" ht="12.75" customHeight="1">
      <c r="B238" s="26"/>
      <c r="C238" s="26" t="s">
        <v>359</v>
      </c>
      <c r="D238" s="806">
        <v>39</v>
      </c>
      <c r="E238" s="806"/>
      <c r="F238" s="806">
        <f>SUM(D238:E238)</f>
        <v>39</v>
      </c>
    </row>
    <row r="239" spans="2:6" ht="12.75" customHeight="1">
      <c r="B239" s="26"/>
      <c r="C239" s="26" t="s">
        <v>333</v>
      </c>
      <c r="D239" s="806">
        <v>550</v>
      </c>
      <c r="E239" s="806"/>
      <c r="F239" s="806">
        <v>550</v>
      </c>
    </row>
    <row r="240" spans="2:6" ht="12.75" customHeight="1">
      <c r="B240" s="26"/>
      <c r="C240" s="26" t="s">
        <v>388</v>
      </c>
      <c r="D240" s="806">
        <v>584</v>
      </c>
      <c r="E240" s="806"/>
      <c r="F240" s="806">
        <f>SUM(D240:E240)</f>
        <v>584</v>
      </c>
    </row>
    <row r="241" spans="2:6" ht="12.75" customHeight="1">
      <c r="B241" s="26"/>
      <c r="C241" s="26" t="s">
        <v>444</v>
      </c>
      <c r="D241" s="806">
        <v>90</v>
      </c>
      <c r="E241" s="806"/>
      <c r="F241" s="806">
        <f>SUM(D241:E241)</f>
        <v>90</v>
      </c>
    </row>
    <row r="242" spans="2:6" ht="12.75" customHeight="1">
      <c r="B242" s="26" t="s">
        <v>1450</v>
      </c>
      <c r="D242" s="806">
        <v>311</v>
      </c>
      <c r="E242" s="806"/>
      <c r="F242" s="806">
        <f>SUM(D242:E242)</f>
        <v>311</v>
      </c>
    </row>
    <row r="243" spans="2:6" ht="12.75" customHeight="1">
      <c r="B243" s="26" t="s">
        <v>1451</v>
      </c>
      <c r="D243" s="806"/>
      <c r="E243" s="806"/>
      <c r="F243" s="806"/>
    </row>
    <row r="244" spans="2:6" ht="12.75" customHeight="1">
      <c r="B244" s="26"/>
      <c r="C244" s="26" t="s">
        <v>445</v>
      </c>
      <c r="D244" s="806">
        <v>590</v>
      </c>
      <c r="E244" s="806"/>
      <c r="F244" s="806">
        <f>SUM(D244:E244)</f>
        <v>590</v>
      </c>
    </row>
    <row r="245" spans="2:6" ht="12.75" customHeight="1">
      <c r="B245" s="26"/>
      <c r="C245" s="26" t="s">
        <v>402</v>
      </c>
      <c r="D245" s="806">
        <v>38</v>
      </c>
      <c r="E245" s="806"/>
      <c r="F245" s="806">
        <f>SUM(D245:E245)</f>
        <v>38</v>
      </c>
    </row>
    <row r="246" spans="2:6" ht="12.75" customHeight="1">
      <c r="B246" s="26"/>
      <c r="C246" s="26"/>
      <c r="D246" s="806"/>
      <c r="E246" s="806"/>
      <c r="F246" s="806"/>
    </row>
    <row r="247" spans="1:6" ht="12.75" customHeight="1">
      <c r="A247" s="809"/>
      <c r="B247" s="810" t="s">
        <v>446</v>
      </c>
      <c r="C247" s="811"/>
      <c r="D247" s="812">
        <f>SUM(D238:D245)</f>
        <v>2202</v>
      </c>
      <c r="E247" s="812"/>
      <c r="F247" s="812">
        <f>SUM(F238:F245)</f>
        <v>2202</v>
      </c>
    </row>
    <row r="248" spans="1:6" ht="12.75" customHeight="1">
      <c r="A248" s="813"/>
      <c r="B248" s="813"/>
      <c r="C248" s="813"/>
      <c r="D248" s="814"/>
      <c r="E248" s="814"/>
      <c r="F248" s="814"/>
    </row>
    <row r="249" spans="1:6" ht="12.75" customHeight="1">
      <c r="A249" s="804">
        <v>13</v>
      </c>
      <c r="B249" s="805" t="s">
        <v>1458</v>
      </c>
      <c r="C249" s="761"/>
      <c r="D249" s="806"/>
      <c r="E249" s="806"/>
      <c r="F249" s="806"/>
    </row>
    <row r="250" spans="2:6" ht="12.75" customHeight="1">
      <c r="B250" s="26" t="s">
        <v>1449</v>
      </c>
      <c r="D250" s="806"/>
      <c r="E250" s="806"/>
      <c r="F250" s="806"/>
    </row>
    <row r="251" spans="2:6" ht="12.75" customHeight="1">
      <c r="B251" s="26"/>
      <c r="C251" s="751" t="s">
        <v>358</v>
      </c>
      <c r="D251" s="806">
        <v>211</v>
      </c>
      <c r="E251" s="806"/>
      <c r="F251" s="806">
        <v>211</v>
      </c>
    </row>
    <row r="252" spans="2:6" ht="12.75" customHeight="1">
      <c r="B252" s="26"/>
      <c r="C252" s="26" t="s">
        <v>332</v>
      </c>
      <c r="D252" s="806">
        <v>250</v>
      </c>
      <c r="E252" s="806"/>
      <c r="F252" s="806">
        <f>SUM(D252:E252)</f>
        <v>250</v>
      </c>
    </row>
    <row r="253" spans="2:6" ht="12.75" customHeight="1">
      <c r="B253" s="26" t="s">
        <v>1450</v>
      </c>
      <c r="D253" s="806">
        <v>134</v>
      </c>
      <c r="E253" s="806"/>
      <c r="F253" s="806">
        <f>SUM(D253:E253)</f>
        <v>134</v>
      </c>
    </row>
    <row r="254" spans="2:6" ht="12.75" customHeight="1">
      <c r="B254" s="26" t="s">
        <v>1451</v>
      </c>
      <c r="D254" s="806"/>
      <c r="E254" s="806"/>
      <c r="F254" s="806"/>
    </row>
    <row r="255" spans="2:6" ht="12.75" customHeight="1">
      <c r="B255" s="26"/>
      <c r="C255" s="26" t="s">
        <v>400</v>
      </c>
      <c r="D255" s="806">
        <v>1539</v>
      </c>
      <c r="E255" s="806"/>
      <c r="F255" s="806">
        <f>SUM(D255:E255)</f>
        <v>1539</v>
      </c>
    </row>
    <row r="256" spans="2:6" ht="13.5" customHeight="1">
      <c r="B256" s="792"/>
      <c r="C256" s="808"/>
      <c r="D256" s="807"/>
      <c r="E256" s="807"/>
      <c r="F256" s="807"/>
    </row>
    <row r="257" spans="1:6" ht="12.75" customHeight="1">
      <c r="A257" s="809"/>
      <c r="B257" s="810" t="s">
        <v>447</v>
      </c>
      <c r="C257" s="811"/>
      <c r="D257" s="812">
        <f>SUM(D250:D255)</f>
        <v>2134</v>
      </c>
      <c r="E257" s="812"/>
      <c r="F257" s="812">
        <f>SUM(F250:F255)</f>
        <v>2134</v>
      </c>
    </row>
    <row r="258" spans="1:6" ht="12.75" customHeight="1">
      <c r="A258" s="813"/>
      <c r="B258" s="813"/>
      <c r="C258" s="813"/>
      <c r="D258" s="814"/>
      <c r="E258" s="814"/>
      <c r="F258" s="814"/>
    </row>
    <row r="259" spans="1:6" ht="13.5" customHeight="1">
      <c r="A259" s="804">
        <v>14</v>
      </c>
      <c r="B259" s="805" t="s">
        <v>1459</v>
      </c>
      <c r="C259" s="761"/>
      <c r="D259" s="806"/>
      <c r="E259" s="806"/>
      <c r="F259" s="806"/>
    </row>
    <row r="260" spans="2:6" ht="13.5" customHeight="1">
      <c r="B260" s="26" t="s">
        <v>1449</v>
      </c>
      <c r="D260" s="806"/>
      <c r="E260" s="806"/>
      <c r="F260" s="806"/>
    </row>
    <row r="261" spans="2:6" ht="13.5" customHeight="1">
      <c r="B261" s="26"/>
      <c r="C261" s="26" t="s">
        <v>333</v>
      </c>
      <c r="D261" s="806">
        <v>435</v>
      </c>
      <c r="E261" s="806"/>
      <c r="F261" s="806">
        <f aca="true" t="shared" si="7" ref="F261:F266">SUM(D261:E261)</f>
        <v>435</v>
      </c>
    </row>
    <row r="262" spans="2:6" ht="13.5" customHeight="1">
      <c r="B262" s="26"/>
      <c r="C262" s="26" t="s">
        <v>429</v>
      </c>
      <c r="D262" s="806">
        <v>833</v>
      </c>
      <c r="E262" s="806"/>
      <c r="F262" s="806">
        <f t="shared" si="7"/>
        <v>833</v>
      </c>
    </row>
    <row r="263" spans="2:6" ht="13.5" customHeight="1">
      <c r="B263" s="26"/>
      <c r="C263" s="26" t="s">
        <v>448</v>
      </c>
      <c r="D263" s="806">
        <v>726</v>
      </c>
      <c r="E263" s="806"/>
      <c r="F263" s="806">
        <f t="shared" si="7"/>
        <v>726</v>
      </c>
    </row>
    <row r="264" spans="2:6" ht="13.5" customHeight="1">
      <c r="B264" s="26"/>
      <c r="C264" s="26" t="s">
        <v>436</v>
      </c>
      <c r="D264" s="806">
        <v>309</v>
      </c>
      <c r="E264" s="806"/>
      <c r="F264" s="806">
        <f t="shared" si="7"/>
        <v>309</v>
      </c>
    </row>
    <row r="265" spans="2:6" ht="13.5" customHeight="1">
      <c r="B265" s="26"/>
      <c r="C265" s="26" t="s">
        <v>358</v>
      </c>
      <c r="D265" s="806">
        <v>311</v>
      </c>
      <c r="E265" s="806"/>
      <c r="F265" s="806">
        <f t="shared" si="7"/>
        <v>311</v>
      </c>
    </row>
    <row r="266" spans="2:6" ht="13.5" customHeight="1">
      <c r="B266" s="26" t="s">
        <v>1450</v>
      </c>
      <c r="D266" s="806">
        <v>605</v>
      </c>
      <c r="E266" s="806"/>
      <c r="F266" s="806">
        <f t="shared" si="7"/>
        <v>605</v>
      </c>
    </row>
    <row r="267" spans="2:6" ht="13.5" customHeight="1">
      <c r="B267" s="26" t="s">
        <v>1451</v>
      </c>
      <c r="D267" s="806"/>
      <c r="E267" s="806"/>
      <c r="F267" s="806"/>
    </row>
    <row r="268" spans="2:6" ht="13.5" customHeight="1">
      <c r="B268" s="26"/>
      <c r="C268" s="26" t="s">
        <v>449</v>
      </c>
      <c r="D268" s="806">
        <v>287</v>
      </c>
      <c r="E268" s="806"/>
      <c r="F268" s="806">
        <f>SUM(D268:E268)</f>
        <v>287</v>
      </c>
    </row>
    <row r="269" spans="2:6" ht="13.5" customHeight="1">
      <c r="B269" s="792"/>
      <c r="C269" s="792" t="s">
        <v>402</v>
      </c>
      <c r="D269" s="807">
        <v>34</v>
      </c>
      <c r="E269" s="807"/>
      <c r="F269" s="806">
        <f>SUM(D269:E269)</f>
        <v>34</v>
      </c>
    </row>
    <row r="270" spans="2:6" ht="13.5" customHeight="1">
      <c r="B270" s="792" t="s">
        <v>12</v>
      </c>
      <c r="C270" s="792"/>
      <c r="D270" s="807"/>
      <c r="E270" s="807"/>
      <c r="F270" s="806">
        <f>SUM(D270:E270)</f>
        <v>0</v>
      </c>
    </row>
    <row r="271" spans="2:6" ht="13.5" customHeight="1">
      <c r="B271" s="792"/>
      <c r="C271" s="792" t="s">
        <v>400</v>
      </c>
      <c r="D271" s="807">
        <v>112</v>
      </c>
      <c r="E271" s="807"/>
      <c r="F271" s="806">
        <f>SUM(D271:E271)</f>
        <v>112</v>
      </c>
    </row>
    <row r="272" spans="2:6" ht="13.5" customHeight="1">
      <c r="B272" s="792"/>
      <c r="C272" s="808"/>
      <c r="D272" s="807"/>
      <c r="E272" s="807"/>
      <c r="F272" s="807"/>
    </row>
    <row r="273" spans="1:6" ht="14.25" customHeight="1">
      <c r="A273" s="809"/>
      <c r="B273" s="810" t="s">
        <v>450</v>
      </c>
      <c r="C273" s="811"/>
      <c r="D273" s="812">
        <f>SUM(D261:D271)</f>
        <v>3652</v>
      </c>
      <c r="E273" s="812">
        <f>SUM(E261:E271)</f>
        <v>0</v>
      </c>
      <c r="F273" s="812">
        <f>SUM(F261:F271)</f>
        <v>3652</v>
      </c>
    </row>
    <row r="274" spans="1:6" ht="12.75" customHeight="1">
      <c r="A274" s="813"/>
      <c r="B274" s="813"/>
      <c r="C274" s="813"/>
      <c r="D274" s="814"/>
      <c r="E274" s="814"/>
      <c r="F274" s="814"/>
    </row>
    <row r="275" spans="1:6" ht="15" customHeight="1">
      <c r="A275" s="804">
        <v>15</v>
      </c>
      <c r="B275" s="805" t="s">
        <v>1460</v>
      </c>
      <c r="C275" s="761"/>
      <c r="D275" s="806"/>
      <c r="E275" s="806"/>
      <c r="F275" s="806"/>
    </row>
    <row r="276" spans="2:6" ht="15" customHeight="1">
      <c r="B276" s="26" t="s">
        <v>1449</v>
      </c>
      <c r="D276" s="806"/>
      <c r="E276" s="806"/>
      <c r="F276" s="806"/>
    </row>
    <row r="277" spans="2:6" ht="15" customHeight="1">
      <c r="B277" s="26"/>
      <c r="C277" s="26" t="s">
        <v>280</v>
      </c>
      <c r="D277" s="806">
        <v>382</v>
      </c>
      <c r="E277" s="806"/>
      <c r="F277" s="806">
        <f>SUM(D277:E277)</f>
        <v>382</v>
      </c>
    </row>
    <row r="278" spans="2:6" ht="15" customHeight="1">
      <c r="B278" s="26"/>
      <c r="C278" s="26" t="s">
        <v>451</v>
      </c>
      <c r="D278" s="806">
        <v>129</v>
      </c>
      <c r="E278" s="806"/>
      <c r="F278" s="806">
        <f>SUM(D278:E278)</f>
        <v>129</v>
      </c>
    </row>
    <row r="279" spans="2:6" ht="15" customHeight="1">
      <c r="B279" s="26"/>
      <c r="C279" s="26" t="s">
        <v>437</v>
      </c>
      <c r="D279" s="806">
        <v>706</v>
      </c>
      <c r="E279" s="806"/>
      <c r="F279" s="806">
        <v>706</v>
      </c>
    </row>
    <row r="280" spans="2:6" ht="15" customHeight="1">
      <c r="B280" s="26"/>
      <c r="C280" s="26" t="s">
        <v>333</v>
      </c>
      <c r="D280" s="806">
        <v>1288</v>
      </c>
      <c r="E280" s="806"/>
      <c r="F280" s="806">
        <f>SUM(D280:E280)</f>
        <v>1288</v>
      </c>
    </row>
    <row r="281" spans="2:6" ht="15" customHeight="1">
      <c r="B281" s="26" t="s">
        <v>1450</v>
      </c>
      <c r="D281" s="806">
        <v>760</v>
      </c>
      <c r="E281" s="806"/>
      <c r="F281" s="806">
        <f>SUM(D281:E281)</f>
        <v>760</v>
      </c>
    </row>
    <row r="282" spans="2:6" ht="15" customHeight="1">
      <c r="B282" s="26" t="s">
        <v>1451</v>
      </c>
      <c r="D282" s="806"/>
      <c r="E282" s="806"/>
      <c r="F282" s="806"/>
    </row>
    <row r="283" spans="2:6" ht="15" customHeight="1">
      <c r="B283" s="26"/>
      <c r="C283" s="26" t="s">
        <v>452</v>
      </c>
      <c r="D283" s="806">
        <v>570</v>
      </c>
      <c r="E283" s="806"/>
      <c r="F283" s="806">
        <f>SUM(D283:E283)</f>
        <v>570</v>
      </c>
    </row>
    <row r="284" spans="2:6" ht="15" customHeight="1">
      <c r="B284" s="26"/>
      <c r="C284" s="26" t="s">
        <v>453</v>
      </c>
      <c r="D284" s="806">
        <v>780</v>
      </c>
      <c r="E284" s="806"/>
      <c r="F284" s="806">
        <f>SUM(D284:E284)</f>
        <v>780</v>
      </c>
    </row>
    <row r="285" spans="2:6" ht="15" customHeight="1">
      <c r="B285" s="26"/>
      <c r="C285" s="26" t="s">
        <v>361</v>
      </c>
      <c r="D285" s="806">
        <v>1881</v>
      </c>
      <c r="E285" s="806"/>
      <c r="F285" s="806">
        <f>SUM(D285:E285)</f>
        <v>1881</v>
      </c>
    </row>
    <row r="286" spans="2:6" ht="15" customHeight="1">
      <c r="B286" s="26"/>
      <c r="C286" s="26" t="s">
        <v>360</v>
      </c>
      <c r="D286" s="806">
        <v>217</v>
      </c>
      <c r="E286" s="806"/>
      <c r="F286" s="806">
        <f>SUM(D286:E286)</f>
        <v>217</v>
      </c>
    </row>
    <row r="287" spans="2:6" ht="15" customHeight="1">
      <c r="B287" s="792"/>
      <c r="C287" s="792" t="s">
        <v>402</v>
      </c>
      <c r="D287" s="807">
        <v>266</v>
      </c>
      <c r="E287" s="807"/>
      <c r="F287" s="806">
        <f>SUM(D287:E287)</f>
        <v>266</v>
      </c>
    </row>
    <row r="288" spans="1:7" ht="12" customHeight="1">
      <c r="A288" s="751"/>
      <c r="C288" s="792"/>
      <c r="D288" s="808"/>
      <c r="E288" s="807"/>
      <c r="F288" s="807"/>
      <c r="G288" s="807"/>
    </row>
    <row r="289" spans="1:6" ht="12.75" customHeight="1">
      <c r="A289" s="809"/>
      <c r="B289" s="810" t="s">
        <v>454</v>
      </c>
      <c r="C289" s="811"/>
      <c r="D289" s="812">
        <f>SUM(D276:D287)</f>
        <v>6979</v>
      </c>
      <c r="E289" s="812"/>
      <c r="F289" s="812">
        <f>SUM(F276:F287)</f>
        <v>6979</v>
      </c>
    </row>
    <row r="290" spans="1:6" ht="12.75" customHeight="1">
      <c r="A290" s="813"/>
      <c r="B290" s="813"/>
      <c r="C290" s="813"/>
      <c r="D290" s="814"/>
      <c r="E290" s="814"/>
      <c r="F290" s="814"/>
    </row>
    <row r="291" spans="1:6" ht="14.25" customHeight="1">
      <c r="A291" s="804">
        <v>17</v>
      </c>
      <c r="B291" s="805" t="s">
        <v>1444</v>
      </c>
      <c r="C291" s="761"/>
      <c r="D291" s="806"/>
      <c r="E291" s="806"/>
      <c r="F291" s="806"/>
    </row>
    <row r="292" spans="2:6" ht="14.25" customHeight="1">
      <c r="B292" s="26" t="s">
        <v>1449</v>
      </c>
      <c r="D292" s="806"/>
      <c r="E292" s="806"/>
      <c r="F292" s="806"/>
    </row>
    <row r="293" spans="2:6" ht="14.25" customHeight="1">
      <c r="B293" s="26"/>
      <c r="C293" s="26" t="s">
        <v>404</v>
      </c>
      <c r="D293" s="806">
        <v>250</v>
      </c>
      <c r="E293" s="806"/>
      <c r="F293" s="806">
        <f>SUM(D293:E293)</f>
        <v>250</v>
      </c>
    </row>
    <row r="294" spans="2:6" ht="14.25" customHeight="1">
      <c r="B294" s="26"/>
      <c r="C294" s="26" t="s">
        <v>388</v>
      </c>
      <c r="D294" s="806">
        <v>157</v>
      </c>
      <c r="E294" s="806"/>
      <c r="F294" s="806">
        <f>SUM(D294:E294)</f>
        <v>157</v>
      </c>
    </row>
    <row r="295" spans="2:6" ht="14.25" customHeight="1">
      <c r="B295" s="26" t="s">
        <v>455</v>
      </c>
      <c r="D295" s="806">
        <v>80</v>
      </c>
      <c r="E295" s="806"/>
      <c r="F295" s="806">
        <f>SUM(D295:E295)</f>
        <v>80</v>
      </c>
    </row>
    <row r="296" spans="2:6" ht="14.25" customHeight="1">
      <c r="B296" s="26" t="s">
        <v>1451</v>
      </c>
      <c r="D296" s="806"/>
      <c r="E296" s="806"/>
      <c r="F296" s="806"/>
    </row>
    <row r="297" spans="2:6" ht="14.25" customHeight="1">
      <c r="B297" s="26"/>
      <c r="C297" s="751" t="s">
        <v>456</v>
      </c>
      <c r="D297" s="806"/>
      <c r="E297" s="806">
        <v>166</v>
      </c>
      <c r="F297" s="806">
        <v>166</v>
      </c>
    </row>
    <row r="298" spans="2:6" ht="14.25" customHeight="1">
      <c r="B298" s="26"/>
      <c r="C298" s="751" t="s">
        <v>457</v>
      </c>
      <c r="D298" s="806"/>
      <c r="E298" s="806">
        <v>90</v>
      </c>
      <c r="F298" s="806">
        <v>90</v>
      </c>
    </row>
    <row r="299" spans="2:6" ht="14.25" customHeight="1">
      <c r="B299" s="26"/>
      <c r="C299" s="26" t="s">
        <v>458</v>
      </c>
      <c r="D299" s="806">
        <v>863</v>
      </c>
      <c r="E299" s="806"/>
      <c r="F299" s="806">
        <f>SUM(D299:E299)</f>
        <v>863</v>
      </c>
    </row>
    <row r="300" spans="2:6" ht="14.25" customHeight="1">
      <c r="B300" s="26" t="s">
        <v>12</v>
      </c>
      <c r="D300" s="806"/>
      <c r="E300" s="806"/>
      <c r="F300" s="806"/>
    </row>
    <row r="301" spans="2:6" ht="14.25" customHeight="1">
      <c r="B301" s="792"/>
      <c r="C301" s="792" t="s">
        <v>459</v>
      </c>
      <c r="D301" s="807"/>
      <c r="E301" s="807">
        <v>2860</v>
      </c>
      <c r="F301" s="806">
        <f>SUM(D301:E301)</f>
        <v>2860</v>
      </c>
    </row>
    <row r="302" spans="2:6" ht="14.25" customHeight="1">
      <c r="B302" s="792"/>
      <c r="C302" s="792" t="s">
        <v>460</v>
      </c>
      <c r="D302" s="807"/>
      <c r="E302" s="807">
        <v>450</v>
      </c>
      <c r="F302" s="806">
        <v>450</v>
      </c>
    </row>
    <row r="303" spans="2:6" ht="14.25" customHeight="1">
      <c r="B303" s="792"/>
      <c r="C303" s="792" t="s">
        <v>461</v>
      </c>
      <c r="D303" s="807"/>
      <c r="E303" s="807">
        <v>300</v>
      </c>
      <c r="F303" s="806">
        <v>300</v>
      </c>
    </row>
    <row r="304" spans="2:6" ht="14.25" customHeight="1">
      <c r="B304" s="792"/>
      <c r="C304" s="808"/>
      <c r="D304" s="807"/>
      <c r="E304" s="807"/>
      <c r="F304" s="807"/>
    </row>
    <row r="305" spans="1:6" ht="12.75" customHeight="1">
      <c r="A305" s="809"/>
      <c r="B305" s="810" t="s">
        <v>462</v>
      </c>
      <c r="C305" s="811"/>
      <c r="D305" s="812">
        <f>SUM(D293:D303)</f>
        <v>1350</v>
      </c>
      <c r="E305" s="812">
        <f>SUM(E293:E303)</f>
        <v>3866</v>
      </c>
      <c r="F305" s="812">
        <f>SUM(F293:F303)</f>
        <v>5216</v>
      </c>
    </row>
    <row r="306" spans="1:6" ht="15" customHeight="1">
      <c r="A306" s="813"/>
      <c r="B306" s="813"/>
      <c r="C306" s="813"/>
      <c r="D306" s="814"/>
      <c r="E306" s="814"/>
      <c r="F306" s="814"/>
    </row>
    <row r="307" spans="1:6" ht="15" customHeight="1">
      <c r="A307" s="804">
        <v>18</v>
      </c>
      <c r="B307" s="819" t="s">
        <v>463</v>
      </c>
      <c r="D307" s="807"/>
      <c r="E307" s="807"/>
      <c r="F307" s="807"/>
    </row>
    <row r="308" spans="1:6" ht="14.25" customHeight="1">
      <c r="A308" s="820"/>
      <c r="B308" s="819"/>
      <c r="D308" s="807"/>
      <c r="E308" s="807"/>
      <c r="F308" s="807"/>
    </row>
    <row r="309" spans="1:6" ht="14.25" customHeight="1">
      <c r="A309" s="820">
        <v>1</v>
      </c>
      <c r="B309" s="819" t="s">
        <v>1462</v>
      </c>
      <c r="D309" s="807"/>
      <c r="E309" s="807"/>
      <c r="F309" s="807"/>
    </row>
    <row r="310" spans="1:6" ht="14.25" customHeight="1">
      <c r="A310" s="820"/>
      <c r="B310" s="26" t="s">
        <v>1449</v>
      </c>
      <c r="D310" s="807"/>
      <c r="E310" s="807"/>
      <c r="F310" s="807"/>
    </row>
    <row r="311" spans="1:6" ht="14.25" customHeight="1">
      <c r="A311" s="820"/>
      <c r="B311" s="26"/>
      <c r="C311" s="26" t="s">
        <v>464</v>
      </c>
      <c r="D311" s="807">
        <v>74</v>
      </c>
      <c r="E311" s="807"/>
      <c r="F311" s="806">
        <f>SUM(D311:E311)</f>
        <v>74</v>
      </c>
    </row>
    <row r="312" spans="1:6" ht="14.25" customHeight="1">
      <c r="A312" s="820"/>
      <c r="B312" s="26" t="s">
        <v>1450</v>
      </c>
      <c r="D312" s="807">
        <v>24</v>
      </c>
      <c r="E312" s="807"/>
      <c r="F312" s="806">
        <f>SUM(D312:E312)</f>
        <v>24</v>
      </c>
    </row>
    <row r="313" spans="1:6" ht="14.25" customHeight="1">
      <c r="A313" s="820"/>
      <c r="B313" s="26" t="s">
        <v>1451</v>
      </c>
      <c r="D313" s="807"/>
      <c r="E313" s="807"/>
      <c r="F313" s="806"/>
    </row>
    <row r="314" spans="1:6" ht="14.25" customHeight="1">
      <c r="A314" s="820"/>
      <c r="B314" s="26"/>
      <c r="C314" s="751" t="s">
        <v>465</v>
      </c>
      <c r="D314" s="807">
        <v>40</v>
      </c>
      <c r="E314" s="807"/>
      <c r="F314" s="806">
        <v>40</v>
      </c>
    </row>
    <row r="315" spans="1:6" ht="14.25" customHeight="1">
      <c r="A315" s="820"/>
      <c r="B315" s="26"/>
      <c r="C315" s="26" t="s">
        <v>466</v>
      </c>
      <c r="D315" s="807">
        <v>32</v>
      </c>
      <c r="E315" s="807"/>
      <c r="F315" s="806">
        <f>SUM(D315:E315)</f>
        <v>32</v>
      </c>
    </row>
    <row r="316" spans="1:6" ht="14.25" customHeight="1">
      <c r="A316" s="820"/>
      <c r="B316" s="26"/>
      <c r="C316" s="26" t="s">
        <v>467</v>
      </c>
      <c r="D316" s="807">
        <v>57</v>
      </c>
      <c r="E316" s="807"/>
      <c r="F316" s="806">
        <f>SUM(D316:E316)</f>
        <v>57</v>
      </c>
    </row>
    <row r="317" spans="1:6" ht="12.75">
      <c r="A317" s="820"/>
      <c r="B317" s="26"/>
      <c r="C317" s="26"/>
      <c r="D317" s="807"/>
      <c r="E317" s="807"/>
      <c r="F317" s="807"/>
    </row>
    <row r="318" spans="1:6" ht="14.25" customHeight="1">
      <c r="A318" s="820"/>
      <c r="B318" s="821" t="s">
        <v>468</v>
      </c>
      <c r="C318" s="822"/>
      <c r="D318" s="812">
        <f>SUM(D310:D316)</f>
        <v>227</v>
      </c>
      <c r="E318" s="823"/>
      <c r="F318" s="812">
        <f>SUM(F310:F316)</f>
        <v>227</v>
      </c>
    </row>
    <row r="319" spans="1:6" ht="12.75" customHeight="1">
      <c r="A319" s="820"/>
      <c r="B319" s="26"/>
      <c r="C319" s="26"/>
      <c r="D319" s="807"/>
      <c r="E319" s="807"/>
      <c r="F319" s="807"/>
    </row>
    <row r="320" spans="1:6" ht="12.75" customHeight="1">
      <c r="A320" s="820">
        <v>2</v>
      </c>
      <c r="B320" s="824" t="s">
        <v>1463</v>
      </c>
      <c r="C320" s="26"/>
      <c r="D320" s="807"/>
      <c r="E320" s="807"/>
      <c r="F320" s="807"/>
    </row>
    <row r="321" spans="1:6" ht="12.75" customHeight="1">
      <c r="A321" s="820"/>
      <c r="B321" s="26" t="s">
        <v>1449</v>
      </c>
      <c r="D321" s="807"/>
      <c r="E321" s="807"/>
      <c r="F321" s="807"/>
    </row>
    <row r="322" spans="1:6" ht="12.75" customHeight="1">
      <c r="A322" s="820"/>
      <c r="B322" s="26"/>
      <c r="C322" s="26" t="s">
        <v>464</v>
      </c>
      <c r="D322" s="807">
        <v>74</v>
      </c>
      <c r="E322" s="807"/>
      <c r="F322" s="806">
        <f>SUM(D322:E322)</f>
        <v>74</v>
      </c>
    </row>
    <row r="323" spans="1:6" ht="12.75" customHeight="1">
      <c r="A323" s="820"/>
      <c r="B323" s="26"/>
      <c r="C323" s="26" t="s">
        <v>469</v>
      </c>
      <c r="D323" s="807">
        <v>246</v>
      </c>
      <c r="E323" s="807"/>
      <c r="F323" s="806">
        <f>SUM(D323:E323)</f>
        <v>246</v>
      </c>
    </row>
    <row r="324" spans="1:6" ht="12.75" customHeight="1">
      <c r="A324" s="820"/>
      <c r="B324" s="26" t="s">
        <v>1450</v>
      </c>
      <c r="D324" s="807">
        <v>103</v>
      </c>
      <c r="E324" s="807"/>
      <c r="F324" s="806">
        <f>SUM(D324:E324)</f>
        <v>103</v>
      </c>
    </row>
    <row r="325" spans="1:6" ht="12.75" customHeight="1">
      <c r="A325" s="820"/>
      <c r="B325" s="26" t="s">
        <v>1451</v>
      </c>
      <c r="D325" s="807"/>
      <c r="E325" s="807"/>
      <c r="F325" s="806"/>
    </row>
    <row r="326" spans="1:6" ht="12.75" customHeight="1">
      <c r="A326" s="820"/>
      <c r="B326" s="819"/>
      <c r="C326" s="26" t="s">
        <v>465</v>
      </c>
      <c r="D326" s="807">
        <v>40</v>
      </c>
      <c r="E326" s="807"/>
      <c r="F326" s="806">
        <f>SUM(D326:E326)</f>
        <v>40</v>
      </c>
    </row>
    <row r="327" spans="1:6" ht="12.75" customHeight="1">
      <c r="A327" s="820"/>
      <c r="B327" s="819"/>
      <c r="C327" s="26" t="s">
        <v>466</v>
      </c>
      <c r="D327" s="807">
        <v>111</v>
      </c>
      <c r="E327" s="807"/>
      <c r="F327" s="806">
        <f>SUM(D327:E327)</f>
        <v>111</v>
      </c>
    </row>
    <row r="328" spans="1:6" ht="6" customHeight="1">
      <c r="A328" s="820"/>
      <c r="B328" s="819"/>
      <c r="C328" s="825"/>
      <c r="D328" s="807"/>
      <c r="E328" s="807"/>
      <c r="F328" s="807"/>
    </row>
    <row r="329" spans="1:6" ht="15" customHeight="1">
      <c r="A329" s="820"/>
      <c r="B329" s="821" t="s">
        <v>470</v>
      </c>
      <c r="C329" s="822"/>
      <c r="D329" s="812">
        <f>SUM(D322:D327)</f>
        <v>574</v>
      </c>
      <c r="E329" s="823"/>
      <c r="F329" s="812">
        <f>SUM(F322:F327)</f>
        <v>574</v>
      </c>
    </row>
    <row r="330" spans="1:6" ht="13.5" customHeight="1">
      <c r="A330" s="820"/>
      <c r="B330" s="819"/>
      <c r="D330" s="807"/>
      <c r="E330" s="807"/>
      <c r="F330" s="807"/>
    </row>
    <row r="331" spans="1:6" ht="13.5" customHeight="1">
      <c r="A331" s="826">
        <v>3</v>
      </c>
      <c r="B331" s="805" t="s">
        <v>1464</v>
      </c>
      <c r="C331" s="813"/>
      <c r="D331" s="814"/>
      <c r="E331" s="814"/>
      <c r="F331" s="814"/>
    </row>
    <row r="332" spans="1:6" ht="13.5" customHeight="1">
      <c r="A332" s="827"/>
      <c r="B332" s="26" t="s">
        <v>1449</v>
      </c>
      <c r="D332" s="806"/>
      <c r="E332" s="806"/>
      <c r="F332" s="806"/>
    </row>
    <row r="333" spans="1:6" ht="13.5" customHeight="1">
      <c r="A333" s="827"/>
      <c r="B333" s="26"/>
      <c r="C333" s="26" t="s">
        <v>464</v>
      </c>
      <c r="D333" s="806">
        <v>69</v>
      </c>
      <c r="E333" s="806"/>
      <c r="F333" s="806">
        <f>SUM(D333:E333)</f>
        <v>69</v>
      </c>
    </row>
    <row r="334" spans="2:6" ht="13.5" customHeight="1">
      <c r="B334" s="26"/>
      <c r="C334" s="26" t="s">
        <v>471</v>
      </c>
      <c r="D334" s="806">
        <v>263</v>
      </c>
      <c r="E334" s="806"/>
      <c r="F334" s="806">
        <f>SUM(D334:E334)</f>
        <v>263</v>
      </c>
    </row>
    <row r="335" spans="2:6" ht="13.5" customHeight="1">
      <c r="B335" s="26"/>
      <c r="C335" s="26" t="s">
        <v>469</v>
      </c>
      <c r="D335" s="806">
        <v>532</v>
      </c>
      <c r="E335" s="806"/>
      <c r="F335" s="806">
        <f>SUM(D335:E335)</f>
        <v>532</v>
      </c>
    </row>
    <row r="336" spans="2:6" ht="13.5" customHeight="1">
      <c r="B336" s="26" t="s">
        <v>1450</v>
      </c>
      <c r="D336" s="806">
        <v>198</v>
      </c>
      <c r="E336" s="806"/>
      <c r="F336" s="806">
        <f>SUM(D336:E336)</f>
        <v>198</v>
      </c>
    </row>
    <row r="337" spans="2:6" ht="13.5" customHeight="1">
      <c r="B337" s="26" t="s">
        <v>1451</v>
      </c>
      <c r="D337" s="806"/>
      <c r="E337" s="806"/>
      <c r="F337" s="806"/>
    </row>
    <row r="338" spans="2:6" ht="13.5" customHeight="1">
      <c r="B338" s="26"/>
      <c r="C338" s="26" t="s">
        <v>472</v>
      </c>
      <c r="D338" s="806">
        <v>30</v>
      </c>
      <c r="E338" s="806"/>
      <c r="F338" s="806">
        <f>SUM(D338:E338)</f>
        <v>30</v>
      </c>
    </row>
    <row r="339" spans="2:6" ht="13.5" customHeight="1">
      <c r="B339" s="26"/>
      <c r="C339" s="26" t="s">
        <v>466</v>
      </c>
      <c r="D339" s="806">
        <v>75</v>
      </c>
      <c r="E339" s="806"/>
      <c r="F339" s="806">
        <f>SUM(D339:E339)</f>
        <v>75</v>
      </c>
    </row>
    <row r="340" spans="2:6" ht="13.5" customHeight="1">
      <c r="B340" s="792"/>
      <c r="C340" s="792" t="s">
        <v>473</v>
      </c>
      <c r="D340" s="807">
        <v>44</v>
      </c>
      <c r="E340" s="807"/>
      <c r="F340" s="806">
        <f>SUM(D340:E340)</f>
        <v>44</v>
      </c>
    </row>
    <row r="341" spans="2:6" ht="13.5" customHeight="1">
      <c r="B341" s="792"/>
      <c r="C341" s="808"/>
      <c r="D341" s="807"/>
      <c r="E341" s="807"/>
      <c r="F341" s="806"/>
    </row>
    <row r="342" spans="1:6" ht="15" customHeight="1">
      <c r="A342" s="813"/>
      <c r="B342" s="821" t="s">
        <v>474</v>
      </c>
      <c r="C342" s="822"/>
      <c r="D342" s="812">
        <f>SUM(D333:D340)</f>
        <v>1211</v>
      </c>
      <c r="E342" s="823"/>
      <c r="F342" s="812">
        <f>SUM(F333:F340)</f>
        <v>1211</v>
      </c>
    </row>
    <row r="343" spans="1:6" ht="15" customHeight="1">
      <c r="A343" s="813"/>
      <c r="B343" s="813"/>
      <c r="C343" s="813"/>
      <c r="D343" s="814"/>
      <c r="E343" s="814"/>
      <c r="F343" s="814"/>
    </row>
    <row r="344" spans="1:6" ht="15" customHeight="1">
      <c r="A344" s="826">
        <v>4</v>
      </c>
      <c r="B344" s="805" t="s">
        <v>1465</v>
      </c>
      <c r="C344" s="813"/>
      <c r="D344" s="814"/>
      <c r="E344" s="814"/>
      <c r="F344" s="814"/>
    </row>
    <row r="345" spans="2:6" ht="15" customHeight="1">
      <c r="B345" s="26" t="s">
        <v>1449</v>
      </c>
      <c r="D345" s="806"/>
      <c r="E345" s="806"/>
      <c r="F345" s="806"/>
    </row>
    <row r="346" spans="2:6" ht="15" customHeight="1">
      <c r="B346" s="26"/>
      <c r="C346" s="26" t="s">
        <v>464</v>
      </c>
      <c r="D346" s="806">
        <v>64</v>
      </c>
      <c r="E346" s="806"/>
      <c r="F346" s="806">
        <f>SUM(D346:E346)</f>
        <v>64</v>
      </c>
    </row>
    <row r="347" spans="2:6" ht="15" customHeight="1">
      <c r="B347" s="26" t="s">
        <v>1450</v>
      </c>
      <c r="D347" s="806">
        <v>20</v>
      </c>
      <c r="E347" s="806"/>
      <c r="F347" s="806">
        <f>SUM(D347:E347)</f>
        <v>20</v>
      </c>
    </row>
    <row r="348" spans="2:6" ht="15" customHeight="1">
      <c r="B348" s="26" t="s">
        <v>1451</v>
      </c>
      <c r="D348" s="806"/>
      <c r="E348" s="806"/>
      <c r="F348" s="806"/>
    </row>
    <row r="349" spans="2:6" ht="15" customHeight="1">
      <c r="B349" s="26"/>
      <c r="C349" s="751" t="s">
        <v>472</v>
      </c>
      <c r="D349" s="806">
        <v>30</v>
      </c>
      <c r="E349" s="806"/>
      <c r="F349" s="806">
        <v>30</v>
      </c>
    </row>
    <row r="350" spans="2:6" ht="15" customHeight="1">
      <c r="B350" s="26"/>
      <c r="C350" s="26" t="s">
        <v>466</v>
      </c>
      <c r="D350" s="806">
        <v>309</v>
      </c>
      <c r="E350" s="806"/>
      <c r="F350" s="806">
        <f>SUM(D350:E350)</f>
        <v>309</v>
      </c>
    </row>
    <row r="351" spans="2:6" ht="6.75" customHeight="1">
      <c r="B351" s="26"/>
      <c r="C351" s="26"/>
      <c r="D351" s="806"/>
      <c r="E351" s="806"/>
      <c r="F351" s="806"/>
    </row>
    <row r="352" spans="1:6" ht="14.25" customHeight="1">
      <c r="A352" s="813"/>
      <c r="B352" s="821" t="s">
        <v>475</v>
      </c>
      <c r="C352" s="822"/>
      <c r="D352" s="812">
        <f>SUM(D345:D350)</f>
        <v>423</v>
      </c>
      <c r="E352" s="823"/>
      <c r="F352" s="812">
        <v>423</v>
      </c>
    </row>
    <row r="353" spans="1:6" ht="14.25" customHeight="1">
      <c r="A353" s="813"/>
      <c r="B353" s="813"/>
      <c r="C353" s="813"/>
      <c r="D353" s="814"/>
      <c r="E353" s="814"/>
      <c r="F353" s="814"/>
    </row>
    <row r="354" spans="1:6" ht="14.25" customHeight="1">
      <c r="A354" s="826">
        <v>5</v>
      </c>
      <c r="B354" s="817" t="s">
        <v>1466</v>
      </c>
      <c r="C354" s="761"/>
      <c r="D354" s="814"/>
      <c r="E354" s="814"/>
      <c r="F354" s="814"/>
    </row>
    <row r="355" spans="1:6" ht="14.25" customHeight="1">
      <c r="A355" s="813"/>
      <c r="B355" s="828" t="s">
        <v>1449</v>
      </c>
      <c r="D355" s="814"/>
      <c r="E355" s="814"/>
      <c r="F355" s="814"/>
    </row>
    <row r="356" spans="1:6" ht="14.25" customHeight="1">
      <c r="A356" s="813"/>
      <c r="B356" s="813"/>
      <c r="C356" s="828" t="s">
        <v>464</v>
      </c>
      <c r="D356" s="816">
        <v>74</v>
      </c>
      <c r="E356" s="816"/>
      <c r="F356" s="806">
        <f>SUM(D356:E356)</f>
        <v>74</v>
      </c>
    </row>
    <row r="357" spans="1:6" ht="14.25" customHeight="1">
      <c r="A357" s="813"/>
      <c r="B357" s="828" t="s">
        <v>1450</v>
      </c>
      <c r="D357" s="816">
        <v>24</v>
      </c>
      <c r="E357" s="814"/>
      <c r="F357" s="806">
        <f>SUM(D357:E357)</f>
        <v>24</v>
      </c>
    </row>
    <row r="358" spans="1:6" ht="14.25" customHeight="1">
      <c r="A358" s="813"/>
      <c r="B358" s="828" t="s">
        <v>1451</v>
      </c>
      <c r="D358" s="816"/>
      <c r="E358" s="814"/>
      <c r="F358" s="806"/>
    </row>
    <row r="359" spans="1:6" ht="14.25" customHeight="1">
      <c r="A359" s="813"/>
      <c r="B359" s="813"/>
      <c r="C359" s="828" t="s">
        <v>472</v>
      </c>
      <c r="D359" s="816">
        <v>40</v>
      </c>
      <c r="E359" s="814"/>
      <c r="F359" s="806">
        <f>SUM(D359:E359)</f>
        <v>40</v>
      </c>
    </row>
    <row r="360" spans="1:6" ht="14.25" customHeight="1">
      <c r="A360" s="813"/>
      <c r="B360" s="813"/>
      <c r="C360" s="828" t="s">
        <v>466</v>
      </c>
      <c r="D360" s="816">
        <v>51</v>
      </c>
      <c r="E360" s="816"/>
      <c r="F360" s="806">
        <f>SUM(D360:E360)</f>
        <v>51</v>
      </c>
    </row>
    <row r="361" spans="1:6" ht="14.25" customHeight="1">
      <c r="A361" s="813"/>
      <c r="B361" s="828"/>
      <c r="C361" s="829"/>
      <c r="D361" s="816"/>
      <c r="E361" s="814"/>
      <c r="F361" s="816"/>
    </row>
    <row r="362" spans="1:6" ht="14.25" customHeight="1">
      <c r="A362" s="813"/>
      <c r="B362" s="821" t="s">
        <v>476</v>
      </c>
      <c r="C362" s="822"/>
      <c r="D362" s="812">
        <f>SUM(D356:D360)</f>
        <v>189</v>
      </c>
      <c r="E362" s="823"/>
      <c r="F362" s="812">
        <f>SUM(F356:F360)</f>
        <v>189</v>
      </c>
    </row>
    <row r="363" spans="1:6" ht="15" customHeight="1">
      <c r="A363" s="813"/>
      <c r="B363" s="813"/>
      <c r="C363" s="813"/>
      <c r="D363" s="816"/>
      <c r="E363" s="816"/>
      <c r="F363" s="816"/>
    </row>
    <row r="364" spans="1:6" ht="15" customHeight="1">
      <c r="A364" s="826">
        <v>6</v>
      </c>
      <c r="B364" s="805" t="s">
        <v>1467</v>
      </c>
      <c r="C364" s="813"/>
      <c r="D364" s="816"/>
      <c r="E364" s="816"/>
      <c r="F364" s="816"/>
    </row>
    <row r="365" spans="2:6" ht="15" customHeight="1">
      <c r="B365" s="26" t="s">
        <v>1449</v>
      </c>
      <c r="D365" s="806"/>
      <c r="E365" s="806"/>
      <c r="F365" s="806"/>
    </row>
    <row r="366" spans="2:6" ht="15" customHeight="1">
      <c r="B366" s="26"/>
      <c r="C366" s="26" t="s">
        <v>464</v>
      </c>
      <c r="D366" s="806">
        <v>64</v>
      </c>
      <c r="E366" s="806"/>
      <c r="F366" s="806">
        <f>SUM(D366:E366)</f>
        <v>64</v>
      </c>
    </row>
    <row r="367" spans="2:6" ht="13.5" customHeight="1">
      <c r="B367" s="26"/>
      <c r="C367" s="26" t="s">
        <v>280</v>
      </c>
      <c r="D367" s="806">
        <v>55</v>
      </c>
      <c r="E367" s="806"/>
      <c r="F367" s="806">
        <f>SUM(D367:E367)</f>
        <v>55</v>
      </c>
    </row>
    <row r="368" spans="2:6" ht="13.5" customHeight="1">
      <c r="B368" s="26"/>
      <c r="C368" s="26" t="s">
        <v>477</v>
      </c>
      <c r="D368" s="806">
        <v>50</v>
      </c>
      <c r="E368" s="806"/>
      <c r="F368" s="806">
        <f>SUM(D368:E368)</f>
        <v>50</v>
      </c>
    </row>
    <row r="369" spans="2:6" ht="13.5" customHeight="1">
      <c r="B369" s="26"/>
      <c r="C369" s="26" t="s">
        <v>436</v>
      </c>
      <c r="D369" s="806"/>
      <c r="E369" s="806">
        <v>300</v>
      </c>
      <c r="F369" s="806">
        <f>SUM(D369:E369)</f>
        <v>300</v>
      </c>
    </row>
    <row r="370" spans="2:6" ht="13.5" customHeight="1">
      <c r="B370" s="26" t="s">
        <v>1450</v>
      </c>
      <c r="D370" s="806">
        <v>36</v>
      </c>
      <c r="E370" s="806">
        <v>96</v>
      </c>
      <c r="F370" s="806">
        <f>SUM(D370:E370)</f>
        <v>132</v>
      </c>
    </row>
    <row r="371" spans="2:6" ht="13.5" customHeight="1">
      <c r="B371" s="26" t="s">
        <v>1451</v>
      </c>
      <c r="D371" s="806"/>
      <c r="E371" s="806"/>
      <c r="F371" s="806"/>
    </row>
    <row r="372" spans="2:6" ht="13.5" customHeight="1">
      <c r="B372" s="26"/>
      <c r="C372" s="26" t="s">
        <v>472</v>
      </c>
      <c r="D372" s="806">
        <v>40</v>
      </c>
      <c r="E372" s="806"/>
      <c r="F372" s="806">
        <f>SUM(D372:E372)</f>
        <v>40</v>
      </c>
    </row>
    <row r="373" spans="2:6" ht="13.5" customHeight="1">
      <c r="B373" s="792"/>
      <c r="C373" s="792" t="s">
        <v>466</v>
      </c>
      <c r="D373" s="807">
        <v>120</v>
      </c>
      <c r="E373" s="807"/>
      <c r="F373" s="806">
        <f>SUM(D373:E373)</f>
        <v>120</v>
      </c>
    </row>
    <row r="374" spans="2:6" ht="15" customHeight="1">
      <c r="B374" s="792"/>
      <c r="C374" s="808"/>
      <c r="D374" s="807"/>
      <c r="E374" s="807"/>
      <c r="F374" s="807"/>
    </row>
    <row r="375" spans="1:6" ht="15" customHeight="1">
      <c r="A375" s="813"/>
      <c r="B375" s="821" t="s">
        <v>478</v>
      </c>
      <c r="C375" s="822"/>
      <c r="D375" s="812">
        <f>SUM(D366:D373)</f>
        <v>365</v>
      </c>
      <c r="E375" s="812">
        <f>SUM(E366:E373)</f>
        <v>396</v>
      </c>
      <c r="F375" s="812">
        <f>SUM(F366:F373)</f>
        <v>761</v>
      </c>
    </row>
    <row r="376" spans="2:6" ht="15" customHeight="1">
      <c r="B376" s="792"/>
      <c r="C376" s="792"/>
      <c r="D376" s="807"/>
      <c r="E376" s="807"/>
      <c r="F376" s="807"/>
    </row>
    <row r="377" spans="1:6" ht="12.75" customHeight="1">
      <c r="A377" s="827">
        <v>7</v>
      </c>
      <c r="B377" s="830" t="s">
        <v>1468</v>
      </c>
      <c r="C377" s="792"/>
      <c r="D377" s="807"/>
      <c r="E377" s="807"/>
      <c r="F377" s="807"/>
    </row>
    <row r="378" spans="2:6" ht="12.75" customHeight="1">
      <c r="B378" s="828" t="s">
        <v>1449</v>
      </c>
      <c r="D378" s="807"/>
      <c r="E378" s="807"/>
      <c r="F378" s="807"/>
    </row>
    <row r="379" spans="2:6" ht="12.75" customHeight="1">
      <c r="B379" s="828"/>
      <c r="C379" s="828" t="s">
        <v>464</v>
      </c>
      <c r="D379" s="807">
        <v>74</v>
      </c>
      <c r="E379" s="807"/>
      <c r="F379" s="806">
        <f>SUM(D379:E379)</f>
        <v>74</v>
      </c>
    </row>
    <row r="380" spans="2:6" ht="12.75" customHeight="1">
      <c r="B380" s="813"/>
      <c r="C380" s="828" t="s">
        <v>436</v>
      </c>
      <c r="D380" s="807"/>
      <c r="E380" s="807">
        <v>150</v>
      </c>
      <c r="F380" s="806">
        <f>SUM(D380:E380)</f>
        <v>150</v>
      </c>
    </row>
    <row r="381" spans="2:6" ht="12.75" customHeight="1">
      <c r="B381" s="828" t="s">
        <v>1450</v>
      </c>
      <c r="D381" s="807">
        <v>24</v>
      </c>
      <c r="E381" s="807">
        <v>48</v>
      </c>
      <c r="F381" s="806">
        <f>SUM(D381:E381)</f>
        <v>72</v>
      </c>
    </row>
    <row r="382" spans="2:6" ht="12.75" customHeight="1">
      <c r="B382" s="828" t="s">
        <v>1451</v>
      </c>
      <c r="D382" s="807"/>
      <c r="E382" s="807"/>
      <c r="F382" s="806"/>
    </row>
    <row r="383" spans="2:6" ht="12.75" customHeight="1">
      <c r="B383" s="828"/>
      <c r="C383" s="828" t="s">
        <v>472</v>
      </c>
      <c r="D383" s="807">
        <v>40</v>
      </c>
      <c r="E383" s="807"/>
      <c r="F383" s="806">
        <f>SUM(D383:E383)</f>
        <v>40</v>
      </c>
    </row>
    <row r="384" spans="2:6" ht="12.75" customHeight="1">
      <c r="B384" s="813"/>
      <c r="C384" s="828" t="s">
        <v>466</v>
      </c>
      <c r="D384" s="807">
        <v>134</v>
      </c>
      <c r="E384" s="807"/>
      <c r="F384" s="806">
        <f>SUM(D384:E384)</f>
        <v>134</v>
      </c>
    </row>
    <row r="385" spans="2:6" ht="12.75" customHeight="1">
      <c r="B385" s="813"/>
      <c r="C385" s="828" t="s">
        <v>391</v>
      </c>
      <c r="D385" s="807"/>
      <c r="E385" s="807">
        <v>200</v>
      </c>
      <c r="F385" s="806">
        <f>SUM(D385:E385)</f>
        <v>200</v>
      </c>
    </row>
    <row r="386" spans="2:6" ht="12.75" customHeight="1">
      <c r="B386" s="792"/>
      <c r="C386" s="792"/>
      <c r="D386" s="807"/>
      <c r="E386" s="807"/>
      <c r="F386" s="807"/>
    </row>
    <row r="387" spans="2:6" ht="12.75" customHeight="1">
      <c r="B387" s="821" t="s">
        <v>479</v>
      </c>
      <c r="C387" s="822"/>
      <c r="D387" s="812">
        <f>SUM(D379:D385)</f>
        <v>272</v>
      </c>
      <c r="E387" s="812">
        <f>SUM(E379:E385)</f>
        <v>398</v>
      </c>
      <c r="F387" s="812">
        <f>SUM(F379:F385)</f>
        <v>670</v>
      </c>
    </row>
    <row r="388" spans="2:6" ht="12.75" customHeight="1">
      <c r="B388" s="792"/>
      <c r="C388" s="792"/>
      <c r="D388" s="807"/>
      <c r="E388" s="807"/>
      <c r="F388" s="807"/>
    </row>
    <row r="389" spans="1:6" ht="12.75" customHeight="1">
      <c r="A389" s="826">
        <v>8</v>
      </c>
      <c r="B389" s="805" t="s">
        <v>1469</v>
      </c>
      <c r="C389" s="813"/>
      <c r="D389" s="816"/>
      <c r="E389" s="816"/>
      <c r="F389" s="816"/>
    </row>
    <row r="390" spans="2:6" ht="12.75" customHeight="1">
      <c r="B390" s="26" t="s">
        <v>1449</v>
      </c>
      <c r="D390" s="806"/>
      <c r="E390" s="806"/>
      <c r="F390" s="806"/>
    </row>
    <row r="391" spans="2:6" ht="12.75" customHeight="1">
      <c r="B391" s="26"/>
      <c r="C391" s="26" t="s">
        <v>464</v>
      </c>
      <c r="D391" s="806">
        <v>64</v>
      </c>
      <c r="E391" s="806"/>
      <c r="F391" s="806">
        <f>SUM(D391:E391)</f>
        <v>64</v>
      </c>
    </row>
    <row r="392" spans="2:6" ht="12.75" customHeight="1">
      <c r="B392" s="26"/>
      <c r="C392" s="26" t="s">
        <v>358</v>
      </c>
      <c r="D392" s="806">
        <v>54</v>
      </c>
      <c r="E392" s="806"/>
      <c r="F392" s="806">
        <f>SUM(D392:E392)</f>
        <v>54</v>
      </c>
    </row>
    <row r="393" spans="2:6" ht="12.75" customHeight="1">
      <c r="B393" s="26"/>
      <c r="C393" s="26" t="s">
        <v>436</v>
      </c>
      <c r="D393" s="806"/>
      <c r="E393" s="806">
        <v>100</v>
      </c>
      <c r="F393" s="806">
        <f>SUM(D393:E393)</f>
        <v>100</v>
      </c>
    </row>
    <row r="394" spans="2:6" ht="12.75" customHeight="1">
      <c r="B394" s="26" t="s">
        <v>1450</v>
      </c>
      <c r="D394" s="806">
        <v>20</v>
      </c>
      <c r="E394" s="806">
        <v>32</v>
      </c>
      <c r="F394" s="806">
        <f>SUM(D394:E394)</f>
        <v>52</v>
      </c>
    </row>
    <row r="395" spans="2:6" ht="12.75" customHeight="1">
      <c r="B395" s="26" t="s">
        <v>1451</v>
      </c>
      <c r="D395" s="806"/>
      <c r="E395" s="806"/>
      <c r="F395" s="806"/>
    </row>
    <row r="396" spans="2:6" ht="12.75" customHeight="1">
      <c r="B396" s="26"/>
      <c r="C396" s="26" t="s">
        <v>472</v>
      </c>
      <c r="D396" s="806">
        <v>30</v>
      </c>
      <c r="E396" s="806"/>
      <c r="F396" s="806">
        <f>SUM(D396:E396)</f>
        <v>30</v>
      </c>
    </row>
    <row r="397" spans="2:6" ht="12.75" customHeight="1">
      <c r="B397" s="26"/>
      <c r="C397" s="26" t="s">
        <v>466</v>
      </c>
      <c r="D397" s="806">
        <v>3</v>
      </c>
      <c r="E397" s="806"/>
      <c r="F397" s="806">
        <f>SUM(D397:E397)</f>
        <v>3</v>
      </c>
    </row>
    <row r="398" spans="2:6" ht="12.75" customHeight="1">
      <c r="B398" s="792"/>
      <c r="C398" s="792" t="s">
        <v>473</v>
      </c>
      <c r="D398" s="807">
        <v>9</v>
      </c>
      <c r="E398" s="807"/>
      <c r="F398" s="806">
        <f>SUM(D398:E398)</f>
        <v>9</v>
      </c>
    </row>
    <row r="399" spans="2:6" ht="12.75" customHeight="1">
      <c r="B399" s="792"/>
      <c r="C399" s="808"/>
      <c r="D399" s="807"/>
      <c r="E399" s="807"/>
      <c r="F399" s="807"/>
    </row>
    <row r="400" spans="1:6" ht="12.75" customHeight="1">
      <c r="A400" s="813"/>
      <c r="B400" s="821" t="s">
        <v>480</v>
      </c>
      <c r="C400" s="822"/>
      <c r="D400" s="812">
        <f>SUM(D391:D398)</f>
        <v>180</v>
      </c>
      <c r="E400" s="812">
        <f>SUM(E391:E398)</f>
        <v>132</v>
      </c>
      <c r="F400" s="812">
        <f>SUM(F391:F398)</f>
        <v>312</v>
      </c>
    </row>
    <row r="401" spans="1:6" ht="12.75" customHeight="1">
      <c r="A401" s="813"/>
      <c r="B401" s="813"/>
      <c r="C401" s="805"/>
      <c r="D401" s="816"/>
      <c r="E401" s="816"/>
      <c r="F401" s="816"/>
    </row>
    <row r="402" spans="1:6" ht="12.75" customHeight="1">
      <c r="A402" s="826">
        <v>9</v>
      </c>
      <c r="B402" s="805" t="s">
        <v>481</v>
      </c>
      <c r="C402" s="813"/>
      <c r="D402" s="816"/>
      <c r="E402" s="816"/>
      <c r="F402" s="816"/>
    </row>
    <row r="403" spans="2:6" ht="12.75" customHeight="1">
      <c r="B403" s="26" t="s">
        <v>1449</v>
      </c>
      <c r="D403" s="806"/>
      <c r="E403" s="806"/>
      <c r="F403" s="806"/>
    </row>
    <row r="404" spans="2:6" ht="12.75" customHeight="1">
      <c r="B404" s="26"/>
      <c r="C404" s="26" t="s">
        <v>464</v>
      </c>
      <c r="D404" s="806">
        <v>74</v>
      </c>
      <c r="E404" s="806"/>
      <c r="F404" s="806">
        <f>SUM(D404:E404)</f>
        <v>74</v>
      </c>
    </row>
    <row r="405" spans="2:6" ht="12.75" customHeight="1">
      <c r="B405" s="26" t="s">
        <v>1450</v>
      </c>
      <c r="D405" s="806">
        <v>24</v>
      </c>
      <c r="E405" s="806"/>
      <c r="F405" s="806">
        <f>SUM(D405:E405)</f>
        <v>24</v>
      </c>
    </row>
    <row r="406" spans="2:6" ht="12.75" customHeight="1">
      <c r="B406" s="26" t="s">
        <v>1451</v>
      </c>
      <c r="D406" s="806"/>
      <c r="E406" s="806"/>
      <c r="F406" s="806"/>
    </row>
    <row r="407" spans="2:6" ht="12.75" customHeight="1">
      <c r="B407" s="26"/>
      <c r="C407" s="26" t="s">
        <v>466</v>
      </c>
      <c r="D407" s="806">
        <v>78</v>
      </c>
      <c r="E407" s="806"/>
      <c r="F407" s="806">
        <f>SUM(D407:E407)</f>
        <v>78</v>
      </c>
    </row>
    <row r="408" spans="2:6" ht="12.75" customHeight="1">
      <c r="B408" s="792"/>
      <c r="C408" s="808"/>
      <c r="D408" s="807"/>
      <c r="E408" s="807"/>
      <c r="F408" s="807"/>
    </row>
    <row r="409" spans="1:6" ht="12.75" customHeight="1">
      <c r="A409" s="813"/>
      <c r="B409" s="821" t="s">
        <v>482</v>
      </c>
      <c r="C409" s="822"/>
      <c r="D409" s="812">
        <f>SUM(D403:D407)</f>
        <v>176</v>
      </c>
      <c r="E409" s="823"/>
      <c r="F409" s="812">
        <f>SUM(F403:F407)</f>
        <v>176</v>
      </c>
    </row>
    <row r="410" spans="1:6" ht="12.75" customHeight="1">
      <c r="A410" s="813"/>
      <c r="B410" s="813"/>
      <c r="C410" s="805"/>
      <c r="D410" s="816"/>
      <c r="E410" s="816"/>
      <c r="F410" s="816"/>
    </row>
    <row r="411" spans="1:6" ht="12.75" customHeight="1">
      <c r="A411" s="826">
        <v>10</v>
      </c>
      <c r="B411" s="805" t="s">
        <v>483</v>
      </c>
      <c r="C411" s="813"/>
      <c r="D411" s="816"/>
      <c r="E411" s="816"/>
      <c r="F411" s="816"/>
    </row>
    <row r="412" spans="2:6" ht="12.75" customHeight="1">
      <c r="B412" s="26" t="s">
        <v>1449</v>
      </c>
      <c r="D412" s="806"/>
      <c r="E412" s="806"/>
      <c r="F412" s="806"/>
    </row>
    <row r="413" spans="2:6" ht="12.75" customHeight="1">
      <c r="B413" s="26"/>
      <c r="C413" s="26" t="s">
        <v>464</v>
      </c>
      <c r="D413" s="806">
        <v>120</v>
      </c>
      <c r="E413" s="806"/>
      <c r="F413" s="806">
        <f>SUM(D413:E413)</f>
        <v>120</v>
      </c>
    </row>
    <row r="414" spans="2:6" ht="12.75" customHeight="1">
      <c r="B414" s="26"/>
      <c r="C414" s="26" t="s">
        <v>484</v>
      </c>
      <c r="D414" s="806">
        <v>278</v>
      </c>
      <c r="E414" s="806"/>
      <c r="F414" s="806">
        <f>SUM(D414:E414)</f>
        <v>278</v>
      </c>
    </row>
    <row r="415" spans="2:6" ht="12.75" customHeight="1">
      <c r="B415" s="26"/>
      <c r="C415" s="26" t="s">
        <v>469</v>
      </c>
      <c r="D415" s="806">
        <v>347</v>
      </c>
      <c r="E415" s="806"/>
      <c r="F415" s="806">
        <f>SUM(D415:E415)</f>
        <v>347</v>
      </c>
    </row>
    <row r="416" spans="2:6" ht="12.75" customHeight="1">
      <c r="B416" s="26"/>
      <c r="C416" s="26" t="s">
        <v>477</v>
      </c>
      <c r="D416" s="806">
        <v>45</v>
      </c>
      <c r="E416" s="806"/>
      <c r="F416" s="806">
        <v>45</v>
      </c>
    </row>
    <row r="417" spans="2:6" ht="12.75" customHeight="1">
      <c r="B417" s="26"/>
      <c r="C417" s="26" t="s">
        <v>436</v>
      </c>
      <c r="D417" s="806"/>
      <c r="E417" s="806">
        <v>100</v>
      </c>
      <c r="F417" s="806">
        <v>100</v>
      </c>
    </row>
    <row r="418" spans="2:6" ht="12.75" customHeight="1">
      <c r="B418" s="26" t="s">
        <v>1450</v>
      </c>
      <c r="D418" s="806">
        <v>252</v>
      </c>
      <c r="E418" s="806">
        <v>32</v>
      </c>
      <c r="F418" s="806">
        <f>SUM(D418:E418)</f>
        <v>284</v>
      </c>
    </row>
    <row r="419" spans="2:6" ht="12.75" customHeight="1">
      <c r="B419" s="26" t="s">
        <v>1451</v>
      </c>
      <c r="D419" s="806"/>
      <c r="E419" s="806"/>
      <c r="F419" s="806"/>
    </row>
    <row r="420" spans="2:6" ht="12.75" customHeight="1">
      <c r="B420" s="26"/>
      <c r="C420" s="26" t="s">
        <v>472</v>
      </c>
      <c r="D420" s="806">
        <v>40</v>
      </c>
      <c r="E420" s="806"/>
      <c r="F420" s="806">
        <f>SUM(D420:E420)</f>
        <v>40</v>
      </c>
    </row>
    <row r="421" spans="2:6" ht="12.75" customHeight="1">
      <c r="B421" s="26"/>
      <c r="C421" s="26" t="s">
        <v>466</v>
      </c>
      <c r="D421" s="806">
        <v>239</v>
      </c>
      <c r="E421" s="806"/>
      <c r="F421" s="806">
        <f>SUM(D421:E421)</f>
        <v>239</v>
      </c>
    </row>
    <row r="422" spans="2:6" ht="12.75" customHeight="1">
      <c r="B422" s="26"/>
      <c r="C422" s="26" t="s">
        <v>473</v>
      </c>
      <c r="D422" s="806">
        <v>10</v>
      </c>
      <c r="E422" s="806"/>
      <c r="F422" s="806">
        <f>SUM(D422:E422)</f>
        <v>10</v>
      </c>
    </row>
    <row r="423" spans="2:6" ht="12.75" customHeight="1">
      <c r="B423" s="26"/>
      <c r="C423" s="26" t="s">
        <v>391</v>
      </c>
      <c r="D423" s="806"/>
      <c r="E423" s="806">
        <v>70</v>
      </c>
      <c r="F423" s="806">
        <v>70</v>
      </c>
    </row>
    <row r="424" spans="2:6" ht="12.75" customHeight="1">
      <c r="B424" s="26"/>
      <c r="C424" s="26" t="s">
        <v>485</v>
      </c>
      <c r="D424" s="806">
        <v>170</v>
      </c>
      <c r="E424" s="806"/>
      <c r="F424" s="806">
        <v>170</v>
      </c>
    </row>
    <row r="425" spans="2:6" ht="6.75" customHeight="1">
      <c r="B425" s="792"/>
      <c r="C425" s="808"/>
      <c r="D425" s="807"/>
      <c r="E425" s="807"/>
      <c r="F425" s="807"/>
    </row>
    <row r="426" spans="1:6" ht="12.75" customHeight="1">
      <c r="A426" s="813"/>
      <c r="B426" s="821" t="s">
        <v>486</v>
      </c>
      <c r="C426" s="822"/>
      <c r="D426" s="812">
        <v>1501</v>
      </c>
      <c r="E426" s="812">
        <v>202</v>
      </c>
      <c r="F426" s="812">
        <v>1703</v>
      </c>
    </row>
    <row r="427" spans="1:6" ht="12.75" customHeight="1">
      <c r="A427" s="813"/>
      <c r="B427" s="813"/>
      <c r="C427" s="805"/>
      <c r="D427" s="816"/>
      <c r="E427" s="816"/>
      <c r="F427" s="816"/>
    </row>
    <row r="428" spans="1:6" ht="14.25" customHeight="1">
      <c r="A428" s="826">
        <v>11</v>
      </c>
      <c r="B428" s="805" t="s">
        <v>1445</v>
      </c>
      <c r="C428" s="813"/>
      <c r="D428" s="816"/>
      <c r="E428" s="816"/>
      <c r="F428" s="816"/>
    </row>
    <row r="429" spans="2:6" ht="14.25" customHeight="1">
      <c r="B429" s="26" t="s">
        <v>1449</v>
      </c>
      <c r="D429" s="806"/>
      <c r="E429" s="806"/>
      <c r="F429" s="806"/>
    </row>
    <row r="430" spans="2:6" ht="14.25" customHeight="1">
      <c r="B430" s="26"/>
      <c r="C430" s="26" t="s">
        <v>464</v>
      </c>
      <c r="D430" s="806">
        <v>74</v>
      </c>
      <c r="E430" s="806"/>
      <c r="F430" s="806">
        <f>SUM(D430:E430)</f>
        <v>74</v>
      </c>
    </row>
    <row r="431" spans="2:6" ht="14.25" customHeight="1">
      <c r="B431" s="26" t="s">
        <v>1450</v>
      </c>
      <c r="D431" s="806">
        <v>24</v>
      </c>
      <c r="E431" s="806"/>
      <c r="F431" s="806">
        <f>SUM(D431:E431)</f>
        <v>24</v>
      </c>
    </row>
    <row r="432" spans="2:6" ht="14.25" customHeight="1">
      <c r="B432" s="26" t="s">
        <v>1451</v>
      </c>
      <c r="D432" s="806"/>
      <c r="E432" s="806"/>
      <c r="F432" s="806"/>
    </row>
    <row r="433" spans="2:6" ht="14.25" customHeight="1">
      <c r="B433" s="26"/>
      <c r="C433" s="26" t="s">
        <v>466</v>
      </c>
      <c r="D433" s="806">
        <v>87</v>
      </c>
      <c r="E433" s="806"/>
      <c r="F433" s="806">
        <f>SUM(D433:E433)</f>
        <v>87</v>
      </c>
    </row>
    <row r="434" spans="2:6" ht="14.25" customHeight="1">
      <c r="B434" s="26"/>
      <c r="C434" s="26" t="s">
        <v>473</v>
      </c>
      <c r="D434" s="806">
        <v>64</v>
      </c>
      <c r="E434" s="806"/>
      <c r="F434" s="806">
        <f>SUM(D434:E434)</f>
        <v>64</v>
      </c>
    </row>
    <row r="435" spans="2:6" ht="12.75" customHeight="1">
      <c r="B435" s="792"/>
      <c r="C435" s="808"/>
      <c r="D435" s="807"/>
      <c r="E435" s="807"/>
      <c r="F435" s="807"/>
    </row>
    <row r="436" spans="1:6" ht="12.75" customHeight="1">
      <c r="A436" s="813"/>
      <c r="B436" s="821" t="s">
        <v>487</v>
      </c>
      <c r="C436" s="822"/>
      <c r="D436" s="812">
        <f>SUM(D428:D434)</f>
        <v>249</v>
      </c>
      <c r="E436" s="823"/>
      <c r="F436" s="812">
        <f>SUM(F428:F434)</f>
        <v>249</v>
      </c>
    </row>
    <row r="437" spans="1:6" ht="15" customHeight="1">
      <c r="A437" s="813"/>
      <c r="B437" s="813"/>
      <c r="C437" s="805"/>
      <c r="D437" s="816"/>
      <c r="E437" s="816"/>
      <c r="F437" s="816"/>
    </row>
    <row r="438" spans="1:6" ht="15" customHeight="1">
      <c r="A438" s="826">
        <v>12</v>
      </c>
      <c r="B438" s="805" t="s">
        <v>1472</v>
      </c>
      <c r="C438" s="813"/>
      <c r="D438" s="816"/>
      <c r="E438" s="816"/>
      <c r="F438" s="816"/>
    </row>
    <row r="439" spans="2:6" ht="15" customHeight="1">
      <c r="B439" s="26" t="s">
        <v>1449</v>
      </c>
      <c r="D439" s="816"/>
      <c r="E439" s="816"/>
      <c r="F439" s="816"/>
    </row>
    <row r="440" spans="2:6" ht="15" customHeight="1">
      <c r="B440" s="26"/>
      <c r="C440" s="26" t="s">
        <v>464</v>
      </c>
      <c r="D440" s="816">
        <v>89</v>
      </c>
      <c r="E440" s="816"/>
      <c r="F440" s="806">
        <f>SUM(D440:E440)</f>
        <v>89</v>
      </c>
    </row>
    <row r="441" spans="2:6" ht="15" customHeight="1">
      <c r="B441" s="26"/>
      <c r="C441" s="26" t="s">
        <v>477</v>
      </c>
      <c r="D441" s="816">
        <v>94</v>
      </c>
      <c r="E441" s="816"/>
      <c r="F441" s="806">
        <f>SUM(D441:E441)</f>
        <v>94</v>
      </c>
    </row>
    <row r="442" spans="2:6" ht="15" customHeight="1">
      <c r="B442" s="26"/>
      <c r="C442" s="26" t="s">
        <v>436</v>
      </c>
      <c r="D442" s="816"/>
      <c r="E442" s="816">
        <v>624</v>
      </c>
      <c r="F442" s="806">
        <f>SUM(D442:E442)</f>
        <v>624</v>
      </c>
    </row>
    <row r="443" spans="2:6" ht="15" customHeight="1">
      <c r="B443" s="26" t="s">
        <v>1450</v>
      </c>
      <c r="D443" s="816">
        <v>64</v>
      </c>
      <c r="E443" s="816">
        <v>200</v>
      </c>
      <c r="F443" s="806">
        <f>SUM(D443:E443)</f>
        <v>264</v>
      </c>
    </row>
    <row r="444" spans="2:6" ht="15" customHeight="1">
      <c r="B444" s="26" t="s">
        <v>1451</v>
      </c>
      <c r="D444" s="816"/>
      <c r="E444" s="816"/>
      <c r="F444" s="806"/>
    </row>
    <row r="445" spans="2:6" ht="15" customHeight="1">
      <c r="B445" s="26"/>
      <c r="C445" s="26" t="s">
        <v>472</v>
      </c>
      <c r="D445" s="816">
        <v>30</v>
      </c>
      <c r="E445" s="816"/>
      <c r="F445" s="806">
        <f>SUM(D445:E445)</f>
        <v>30</v>
      </c>
    </row>
    <row r="446" spans="2:6" ht="15" customHeight="1">
      <c r="B446" s="26"/>
      <c r="C446" s="26" t="s">
        <v>466</v>
      </c>
      <c r="D446" s="816">
        <v>359</v>
      </c>
      <c r="E446" s="816"/>
      <c r="F446" s="806">
        <f>SUM(D446:E446)</f>
        <v>359</v>
      </c>
    </row>
    <row r="447" spans="2:6" ht="15" customHeight="1">
      <c r="B447" s="26"/>
      <c r="C447" s="26" t="s">
        <v>473</v>
      </c>
      <c r="D447" s="816">
        <v>42</v>
      </c>
      <c r="E447" s="816"/>
      <c r="F447" s="806">
        <f>SUM(D447:E447)</f>
        <v>42</v>
      </c>
    </row>
    <row r="448" spans="2:6" ht="15" customHeight="1">
      <c r="B448" s="26"/>
      <c r="C448" s="26" t="s">
        <v>391</v>
      </c>
      <c r="D448" s="816"/>
      <c r="E448" s="816">
        <v>480</v>
      </c>
      <c r="F448" s="806">
        <v>480</v>
      </c>
    </row>
    <row r="449" spans="2:6" ht="15" customHeight="1">
      <c r="B449" s="26"/>
      <c r="C449" s="26" t="s">
        <v>485</v>
      </c>
      <c r="D449" s="816">
        <v>300</v>
      </c>
      <c r="E449" s="816"/>
      <c r="F449" s="806">
        <f>SUM(D449:E449)</f>
        <v>300</v>
      </c>
    </row>
    <row r="450" spans="2:6" ht="15" customHeight="1">
      <c r="B450" s="26"/>
      <c r="C450" s="26"/>
      <c r="D450" s="816"/>
      <c r="E450" s="816"/>
      <c r="F450" s="816"/>
    </row>
    <row r="451" spans="2:6" ht="15" customHeight="1">
      <c r="B451" s="821" t="s">
        <v>488</v>
      </c>
      <c r="C451" s="822"/>
      <c r="D451" s="812">
        <f>SUM(D439:D449)</f>
        <v>978</v>
      </c>
      <c r="E451" s="812">
        <f>SUM(E439:E449)</f>
        <v>1304</v>
      </c>
      <c r="F451" s="812">
        <f>SUM(F439:F449)</f>
        <v>2282</v>
      </c>
    </row>
    <row r="452" spans="2:6" ht="15" customHeight="1">
      <c r="B452" s="765"/>
      <c r="C452" s="765"/>
      <c r="D452" s="816"/>
      <c r="E452" s="816"/>
      <c r="F452" s="816"/>
    </row>
    <row r="453" spans="1:6" ht="15" customHeight="1">
      <c r="A453" s="826">
        <v>13</v>
      </c>
      <c r="B453" s="805" t="s">
        <v>1473</v>
      </c>
      <c r="C453" s="813"/>
      <c r="D453" s="816"/>
      <c r="E453" s="816"/>
      <c r="F453" s="816"/>
    </row>
    <row r="454" spans="1:6" ht="15" customHeight="1">
      <c r="A454" s="831"/>
      <c r="B454" s="828" t="s">
        <v>1449</v>
      </c>
      <c r="D454" s="816"/>
      <c r="E454" s="816"/>
      <c r="F454" s="816"/>
    </row>
    <row r="455" spans="1:6" ht="15" customHeight="1">
      <c r="A455" s="826"/>
      <c r="B455" s="805"/>
      <c r="C455" s="828" t="s">
        <v>464</v>
      </c>
      <c r="D455" s="816">
        <v>64</v>
      </c>
      <c r="E455" s="816"/>
      <c r="F455" s="806">
        <f>SUM(D455:E455)</f>
        <v>64</v>
      </c>
    </row>
    <row r="456" spans="1:6" ht="15" customHeight="1">
      <c r="A456" s="826"/>
      <c r="B456" s="751" t="s">
        <v>1450</v>
      </c>
      <c r="D456" s="816">
        <v>20</v>
      </c>
      <c r="E456" s="816"/>
      <c r="F456" s="806">
        <f>SUM(D456:E456)</f>
        <v>20</v>
      </c>
    </row>
    <row r="457" spans="2:6" ht="15" customHeight="1">
      <c r="B457" s="26" t="s">
        <v>1451</v>
      </c>
      <c r="D457" s="816"/>
      <c r="E457" s="816"/>
      <c r="F457" s="806"/>
    </row>
    <row r="458" spans="2:6" ht="14.25" customHeight="1">
      <c r="B458" s="26"/>
      <c r="C458" s="26" t="s">
        <v>472</v>
      </c>
      <c r="D458" s="816">
        <v>30</v>
      </c>
      <c r="E458" s="816"/>
      <c r="F458" s="806">
        <f>SUM(D458:E458)</f>
        <v>30</v>
      </c>
    </row>
    <row r="459" spans="2:6" ht="14.25" customHeight="1">
      <c r="B459" s="26"/>
      <c r="C459" s="26" t="s">
        <v>466</v>
      </c>
      <c r="D459" s="816">
        <v>40</v>
      </c>
      <c r="E459" s="816"/>
      <c r="F459" s="806">
        <f>SUM(D459:E459)</f>
        <v>40</v>
      </c>
    </row>
    <row r="460" spans="2:6" ht="14.25" customHeight="1">
      <c r="B460" s="26"/>
      <c r="C460" s="26" t="s">
        <v>473</v>
      </c>
      <c r="D460" s="816">
        <v>10</v>
      </c>
      <c r="E460" s="816"/>
      <c r="F460" s="806">
        <f>SUM(D460:E460)</f>
        <v>10</v>
      </c>
    </row>
    <row r="461" spans="2:6" ht="8.25" customHeight="1">
      <c r="B461" s="26"/>
      <c r="C461" s="26"/>
      <c r="D461" s="816"/>
      <c r="E461" s="816"/>
      <c r="F461" s="816"/>
    </row>
    <row r="462" spans="2:6" ht="14.25" customHeight="1">
      <c r="B462" s="821" t="s">
        <v>489</v>
      </c>
      <c r="C462" s="822"/>
      <c r="D462" s="812">
        <f>SUM(D453:D460)</f>
        <v>164</v>
      </c>
      <c r="E462" s="823"/>
      <c r="F462" s="812">
        <f>SUM(F453:F460)</f>
        <v>164</v>
      </c>
    </row>
    <row r="463" spans="1:6" ht="14.25" customHeight="1">
      <c r="A463" s="813"/>
      <c r="B463" s="813"/>
      <c r="C463" s="805"/>
      <c r="D463" s="816"/>
      <c r="E463" s="816"/>
      <c r="F463" s="816"/>
    </row>
    <row r="464" spans="1:6" ht="14.25" customHeight="1">
      <c r="A464" s="826">
        <v>14</v>
      </c>
      <c r="B464" s="805" t="s">
        <v>1480</v>
      </c>
      <c r="C464" s="813"/>
      <c r="D464" s="816"/>
      <c r="E464" s="816"/>
      <c r="F464" s="816"/>
    </row>
    <row r="465" spans="2:6" ht="14.25" customHeight="1">
      <c r="B465" s="26" t="s">
        <v>1449</v>
      </c>
      <c r="D465" s="806"/>
      <c r="E465" s="806"/>
      <c r="F465" s="806"/>
    </row>
    <row r="466" spans="2:6" ht="14.25" customHeight="1">
      <c r="B466" s="26"/>
      <c r="C466" s="26" t="s">
        <v>464</v>
      </c>
      <c r="D466" s="806">
        <v>74</v>
      </c>
      <c r="E466" s="806"/>
      <c r="F466" s="806">
        <f>SUM(D466:E466)</f>
        <v>74</v>
      </c>
    </row>
    <row r="467" spans="2:6" ht="14.25" customHeight="1">
      <c r="B467" s="26"/>
      <c r="C467" s="26" t="s">
        <v>280</v>
      </c>
      <c r="D467" s="806">
        <v>20</v>
      </c>
      <c r="E467" s="806"/>
      <c r="F467" s="806">
        <f>SUM(D467:E467)</f>
        <v>20</v>
      </c>
    </row>
    <row r="468" spans="2:6" ht="14.25" customHeight="1">
      <c r="B468" s="26"/>
      <c r="C468" s="26" t="s">
        <v>436</v>
      </c>
      <c r="D468" s="806"/>
      <c r="E468" s="806">
        <v>160</v>
      </c>
      <c r="F468" s="806">
        <f>SUM(D468:E468)</f>
        <v>160</v>
      </c>
    </row>
    <row r="469" spans="2:6" ht="14.25" customHeight="1">
      <c r="B469" s="26" t="s">
        <v>1450</v>
      </c>
      <c r="D469" s="806">
        <v>24</v>
      </c>
      <c r="E469" s="806">
        <v>51</v>
      </c>
      <c r="F469" s="806">
        <f>SUM(D469:E469)</f>
        <v>75</v>
      </c>
    </row>
    <row r="470" spans="2:6" ht="14.25" customHeight="1">
      <c r="B470" s="26" t="s">
        <v>1451</v>
      </c>
      <c r="D470" s="806"/>
      <c r="E470" s="806"/>
      <c r="F470" s="806"/>
    </row>
    <row r="471" spans="2:6" ht="14.25" customHeight="1">
      <c r="B471" s="26"/>
      <c r="C471" s="26" t="s">
        <v>472</v>
      </c>
      <c r="D471" s="806">
        <v>40</v>
      </c>
      <c r="E471" s="806"/>
      <c r="F471" s="806">
        <f>SUM(D471:E471)</f>
        <v>40</v>
      </c>
    </row>
    <row r="472" spans="2:6" ht="14.25" customHeight="1">
      <c r="B472" s="26"/>
      <c r="C472" s="26" t="s">
        <v>466</v>
      </c>
      <c r="D472" s="806">
        <v>32</v>
      </c>
      <c r="E472" s="806"/>
      <c r="F472" s="806">
        <f>SUM(D472:E472)</f>
        <v>32</v>
      </c>
    </row>
    <row r="473" spans="2:6" ht="14.25" customHeight="1">
      <c r="B473" s="26"/>
      <c r="C473" s="26" t="s">
        <v>473</v>
      </c>
      <c r="D473" s="806">
        <v>10</v>
      </c>
      <c r="E473" s="806"/>
      <c r="F473" s="806">
        <f>SUM(D473:E473)</f>
        <v>10</v>
      </c>
    </row>
    <row r="474" spans="2:6" ht="14.25" customHeight="1">
      <c r="B474" s="26"/>
      <c r="C474" s="26" t="s">
        <v>391</v>
      </c>
      <c r="D474" s="806"/>
      <c r="E474" s="806">
        <v>250</v>
      </c>
      <c r="F474" s="806">
        <f>SUM(D474:E474)</f>
        <v>250</v>
      </c>
    </row>
    <row r="475" spans="2:6" ht="7.5" customHeight="1">
      <c r="B475" s="792"/>
      <c r="C475" s="808"/>
      <c r="D475" s="807"/>
      <c r="E475" s="807"/>
      <c r="F475" s="807"/>
    </row>
    <row r="476" spans="1:6" ht="14.25" customHeight="1">
      <c r="A476" s="813"/>
      <c r="B476" s="821" t="s">
        <v>490</v>
      </c>
      <c r="C476" s="822"/>
      <c r="D476" s="812">
        <f>SUM(D465:D474)</f>
        <v>200</v>
      </c>
      <c r="E476" s="812">
        <f>SUM(E465:E474)</f>
        <v>461</v>
      </c>
      <c r="F476" s="812">
        <f>SUM(F465:F474)</f>
        <v>661</v>
      </c>
    </row>
    <row r="477" spans="1:6" ht="14.25" customHeight="1">
      <c r="A477" s="813"/>
      <c r="B477" s="813"/>
      <c r="C477" s="805"/>
      <c r="D477" s="816"/>
      <c r="E477" s="816"/>
      <c r="F477" s="816"/>
    </row>
    <row r="478" spans="1:6" ht="14.25" customHeight="1">
      <c r="A478" s="826">
        <v>15</v>
      </c>
      <c r="B478" s="805" t="s">
        <v>491</v>
      </c>
      <c r="C478" s="813"/>
      <c r="D478" s="816"/>
      <c r="E478" s="816"/>
      <c r="F478" s="816"/>
    </row>
    <row r="479" spans="2:6" ht="14.25" customHeight="1">
      <c r="B479" s="26" t="s">
        <v>1449</v>
      </c>
      <c r="D479" s="806"/>
      <c r="E479" s="806"/>
      <c r="F479" s="806"/>
    </row>
    <row r="480" spans="2:6" ht="14.25" customHeight="1">
      <c r="B480" s="26"/>
      <c r="C480" s="26" t="s">
        <v>464</v>
      </c>
      <c r="D480" s="806">
        <v>89</v>
      </c>
      <c r="E480" s="806"/>
      <c r="F480" s="806">
        <f>SUM(D480:E480)</f>
        <v>89</v>
      </c>
    </row>
    <row r="481" spans="2:6" ht="12.75" customHeight="1">
      <c r="B481" s="26"/>
      <c r="C481" s="26" t="s">
        <v>492</v>
      </c>
      <c r="D481" s="806">
        <v>185</v>
      </c>
      <c r="E481" s="806"/>
      <c r="F481" s="806">
        <f>SUM(D481:E481)</f>
        <v>185</v>
      </c>
    </row>
    <row r="482" spans="2:6" ht="12.75" customHeight="1">
      <c r="B482" s="26"/>
      <c r="C482" s="26" t="s">
        <v>436</v>
      </c>
      <c r="D482" s="806"/>
      <c r="E482" s="806">
        <v>435</v>
      </c>
      <c r="F482" s="806">
        <f>SUM(D482:E482)</f>
        <v>435</v>
      </c>
    </row>
    <row r="483" spans="2:6" ht="12.75" customHeight="1">
      <c r="B483" s="26" t="s">
        <v>1450</v>
      </c>
      <c r="D483" s="806">
        <v>88</v>
      </c>
      <c r="E483" s="806">
        <v>140</v>
      </c>
      <c r="F483" s="806">
        <f>SUM(D483:E483)</f>
        <v>228</v>
      </c>
    </row>
    <row r="484" spans="2:6" ht="12.75" customHeight="1">
      <c r="B484" s="26" t="s">
        <v>1451</v>
      </c>
      <c r="D484" s="806"/>
      <c r="E484" s="806"/>
      <c r="F484" s="806"/>
    </row>
    <row r="485" spans="2:6" ht="12.75" customHeight="1">
      <c r="B485" s="26"/>
      <c r="C485" s="26" t="s">
        <v>472</v>
      </c>
      <c r="D485" s="806">
        <v>30</v>
      </c>
      <c r="E485" s="806"/>
      <c r="F485" s="806">
        <f>SUM(D485:E485)</f>
        <v>30</v>
      </c>
    </row>
    <row r="486" spans="2:6" ht="12.75" customHeight="1">
      <c r="B486" s="26"/>
      <c r="C486" s="26" t="s">
        <v>466</v>
      </c>
      <c r="D486" s="806">
        <v>309</v>
      </c>
      <c r="E486" s="806"/>
      <c r="F486" s="806">
        <f>SUM(D486:E486)</f>
        <v>309</v>
      </c>
    </row>
    <row r="487" spans="2:6" ht="12.75" customHeight="1">
      <c r="B487" s="792"/>
      <c r="C487" s="792" t="s">
        <v>485</v>
      </c>
      <c r="D487" s="807">
        <v>260</v>
      </c>
      <c r="E487" s="807"/>
      <c r="F487" s="806">
        <f>SUM(D487:E487)</f>
        <v>260</v>
      </c>
    </row>
    <row r="488" spans="2:6" ht="12.75" customHeight="1">
      <c r="B488" s="792"/>
      <c r="C488" s="792" t="s">
        <v>391</v>
      </c>
      <c r="D488" s="807"/>
      <c r="E488" s="807">
        <v>737</v>
      </c>
      <c r="F488" s="806">
        <v>737</v>
      </c>
    </row>
    <row r="489" spans="2:6" ht="12.75" customHeight="1">
      <c r="B489" s="792"/>
      <c r="C489" s="792"/>
      <c r="D489" s="807"/>
      <c r="E489" s="807"/>
      <c r="F489" s="807"/>
    </row>
    <row r="490" spans="1:6" ht="12.75" customHeight="1">
      <c r="A490" s="813"/>
      <c r="B490" s="821" t="s">
        <v>493</v>
      </c>
      <c r="C490" s="822"/>
      <c r="D490" s="812">
        <f>SUM(D480:D488)</f>
        <v>961</v>
      </c>
      <c r="E490" s="812">
        <f>SUM(E480:E488)</f>
        <v>1312</v>
      </c>
      <c r="F490" s="812">
        <f>SUM(F480:F488)</f>
        <v>2273</v>
      </c>
    </row>
    <row r="491" spans="1:6" ht="13.5" customHeight="1">
      <c r="A491" s="826"/>
      <c r="B491" s="813"/>
      <c r="C491" s="805"/>
      <c r="D491" s="816"/>
      <c r="E491" s="816"/>
      <c r="F491" s="816"/>
    </row>
    <row r="492" spans="1:6" ht="13.5" customHeight="1">
      <c r="A492" s="826">
        <v>16</v>
      </c>
      <c r="B492" s="805" t="s">
        <v>494</v>
      </c>
      <c r="C492" s="813"/>
      <c r="D492" s="816"/>
      <c r="E492" s="816"/>
      <c r="F492" s="816"/>
    </row>
    <row r="493" spans="1:6" ht="13.5" customHeight="1">
      <c r="A493" s="827"/>
      <c r="B493" s="26" t="s">
        <v>1449</v>
      </c>
      <c r="D493" s="806"/>
      <c r="E493" s="806"/>
      <c r="F493" s="806"/>
    </row>
    <row r="494" spans="1:6" ht="13.5" customHeight="1">
      <c r="A494" s="827"/>
      <c r="B494" s="26"/>
      <c r="C494" s="26" t="s">
        <v>464</v>
      </c>
      <c r="D494" s="806">
        <v>74</v>
      </c>
      <c r="E494" s="806"/>
      <c r="F494" s="806">
        <f>SUM(D494:E494)</f>
        <v>74</v>
      </c>
    </row>
    <row r="495" spans="1:6" ht="13.5" customHeight="1">
      <c r="A495" s="827"/>
      <c r="B495" s="26"/>
      <c r="C495" s="26" t="s">
        <v>436</v>
      </c>
      <c r="D495" s="806"/>
      <c r="E495" s="806">
        <v>47</v>
      </c>
      <c r="F495" s="806">
        <f>SUM(D495:E495)</f>
        <v>47</v>
      </c>
    </row>
    <row r="496" spans="1:6" ht="13.5" customHeight="1">
      <c r="A496" s="827"/>
      <c r="B496" s="26" t="s">
        <v>1450</v>
      </c>
      <c r="D496" s="806">
        <v>24</v>
      </c>
      <c r="E496" s="806">
        <v>15</v>
      </c>
      <c r="F496" s="806">
        <f>SUM(D496:E496)</f>
        <v>39</v>
      </c>
    </row>
    <row r="497" spans="1:6" ht="13.5" customHeight="1">
      <c r="A497" s="827"/>
      <c r="B497" s="26" t="s">
        <v>1451</v>
      </c>
      <c r="D497" s="806"/>
      <c r="E497" s="806"/>
      <c r="F497" s="806"/>
    </row>
    <row r="498" spans="1:6" ht="13.5" customHeight="1">
      <c r="A498" s="827"/>
      <c r="B498" s="26"/>
      <c r="C498" s="751" t="s">
        <v>472</v>
      </c>
      <c r="D498" s="806">
        <v>40</v>
      </c>
      <c r="E498" s="806"/>
      <c r="F498" s="806">
        <v>40</v>
      </c>
    </row>
    <row r="499" spans="1:6" ht="13.5" customHeight="1">
      <c r="A499" s="827"/>
      <c r="B499" s="26"/>
      <c r="C499" s="751" t="s">
        <v>466</v>
      </c>
      <c r="D499" s="806">
        <v>104</v>
      </c>
      <c r="E499" s="806"/>
      <c r="F499" s="806">
        <v>104</v>
      </c>
    </row>
    <row r="500" spans="1:6" ht="13.5" customHeight="1">
      <c r="A500" s="827"/>
      <c r="B500" s="26"/>
      <c r="C500" s="26" t="s">
        <v>473</v>
      </c>
      <c r="D500" s="806">
        <v>22</v>
      </c>
      <c r="E500" s="806"/>
      <c r="F500" s="806">
        <f>SUM(D500:E500)</f>
        <v>22</v>
      </c>
    </row>
    <row r="501" spans="1:6" ht="13.5" customHeight="1">
      <c r="A501" s="827"/>
      <c r="B501" s="26"/>
      <c r="C501" s="26" t="s">
        <v>485</v>
      </c>
      <c r="D501" s="806">
        <v>100</v>
      </c>
      <c r="E501" s="806"/>
      <c r="F501" s="806">
        <f>SUM(D501:E501)</f>
        <v>100</v>
      </c>
    </row>
    <row r="502" spans="1:6" ht="13.5" customHeight="1">
      <c r="A502" s="813"/>
      <c r="B502" s="792"/>
      <c r="C502" s="808"/>
      <c r="D502" s="807"/>
      <c r="E502" s="807"/>
      <c r="F502" s="807"/>
    </row>
    <row r="503" spans="1:6" ht="13.5" customHeight="1">
      <c r="A503" s="813"/>
      <c r="B503" s="821" t="s">
        <v>495</v>
      </c>
      <c r="C503" s="822"/>
      <c r="D503" s="812">
        <f>SUM(D494:D501)</f>
        <v>364</v>
      </c>
      <c r="E503" s="812">
        <f>SUM(E494:E501)</f>
        <v>62</v>
      </c>
      <c r="F503" s="812">
        <f>SUM(F494:F501)</f>
        <v>426</v>
      </c>
    </row>
    <row r="504" spans="1:6" ht="15.75" customHeight="1">
      <c r="A504" s="813"/>
      <c r="B504" s="813"/>
      <c r="C504" s="805"/>
      <c r="D504" s="816"/>
      <c r="E504" s="816"/>
      <c r="F504" s="816"/>
    </row>
    <row r="505" spans="1:6" ht="15.75" customHeight="1">
      <c r="A505" s="826">
        <v>17</v>
      </c>
      <c r="B505" s="805" t="s">
        <v>1475</v>
      </c>
      <c r="C505" s="813"/>
      <c r="D505" s="816"/>
      <c r="E505" s="816"/>
      <c r="F505" s="816"/>
    </row>
    <row r="506" spans="1:6" ht="15.75" customHeight="1">
      <c r="A506" s="813"/>
      <c r="B506" s="26" t="s">
        <v>1449</v>
      </c>
      <c r="D506" s="806"/>
      <c r="E506" s="806"/>
      <c r="F506" s="806"/>
    </row>
    <row r="507" spans="1:6" ht="15.75" customHeight="1">
      <c r="A507" s="813"/>
      <c r="B507" s="26"/>
      <c r="C507" s="26" t="s">
        <v>464</v>
      </c>
      <c r="D507" s="806">
        <v>120</v>
      </c>
      <c r="E507" s="806"/>
      <c r="F507" s="806">
        <f>SUM(D507:E507)</f>
        <v>120</v>
      </c>
    </row>
    <row r="508" spans="1:6" ht="15.75" customHeight="1">
      <c r="A508" s="813"/>
      <c r="B508" s="26"/>
      <c r="C508" s="26" t="s">
        <v>469</v>
      </c>
      <c r="D508" s="806">
        <v>1080</v>
      </c>
      <c r="E508" s="806"/>
      <c r="F508" s="806">
        <f>SUM(D508:E508)</f>
        <v>1080</v>
      </c>
    </row>
    <row r="509" spans="1:6" ht="15.75" customHeight="1">
      <c r="A509" s="813"/>
      <c r="B509" s="26"/>
      <c r="C509" s="26" t="s">
        <v>436</v>
      </c>
      <c r="D509" s="806"/>
      <c r="E509" s="806">
        <v>500</v>
      </c>
      <c r="F509" s="806">
        <f>SUM(D509:E509)</f>
        <v>500</v>
      </c>
    </row>
    <row r="510" spans="1:6" ht="15.75" customHeight="1">
      <c r="A510" s="813"/>
      <c r="B510" s="26" t="s">
        <v>1450</v>
      </c>
      <c r="D510" s="806">
        <v>384</v>
      </c>
      <c r="E510" s="806">
        <v>160</v>
      </c>
      <c r="F510" s="806">
        <v>544</v>
      </c>
    </row>
    <row r="511" spans="1:6" ht="15.75" customHeight="1">
      <c r="A511" s="813"/>
      <c r="B511" s="26" t="s">
        <v>1451</v>
      </c>
      <c r="D511" s="806"/>
      <c r="E511" s="806"/>
      <c r="F511" s="806"/>
    </row>
    <row r="512" spans="1:6" ht="15.75" customHeight="1">
      <c r="A512" s="813"/>
      <c r="B512" s="26"/>
      <c r="C512" s="26" t="s">
        <v>472</v>
      </c>
      <c r="D512" s="806">
        <v>30</v>
      </c>
      <c r="E512" s="806"/>
      <c r="F512" s="806">
        <f>SUM(D512:E512)</f>
        <v>30</v>
      </c>
    </row>
    <row r="513" spans="1:6" ht="15.75" customHeight="1">
      <c r="A513" s="813"/>
      <c r="B513" s="26"/>
      <c r="C513" s="26" t="s">
        <v>466</v>
      </c>
      <c r="D513" s="806">
        <v>16</v>
      </c>
      <c r="E513" s="806"/>
      <c r="F513" s="806">
        <f>SUM(D513:E513)</f>
        <v>16</v>
      </c>
    </row>
    <row r="514" spans="1:6" ht="15.75" customHeight="1">
      <c r="A514" s="813"/>
      <c r="B514" s="26"/>
      <c r="C514" s="26" t="s">
        <v>391</v>
      </c>
      <c r="D514" s="806"/>
      <c r="E514" s="806">
        <v>100</v>
      </c>
      <c r="F514" s="806">
        <f>SUM(D514:E514)</f>
        <v>100</v>
      </c>
    </row>
    <row r="515" spans="1:6" ht="13.5" customHeight="1">
      <c r="A515" s="813"/>
      <c r="B515" s="26"/>
      <c r="C515" s="825"/>
      <c r="D515" s="806"/>
      <c r="E515" s="806"/>
      <c r="F515" s="806"/>
    </row>
    <row r="516" spans="1:6" ht="15" customHeight="1">
      <c r="A516" s="813"/>
      <c r="B516" s="821" t="s">
        <v>496</v>
      </c>
      <c r="C516" s="822"/>
      <c r="D516" s="812">
        <f>SUM(D506:D514)</f>
        <v>1630</v>
      </c>
      <c r="E516" s="812">
        <f>SUM(E506:E514)</f>
        <v>760</v>
      </c>
      <c r="F516" s="812">
        <f>SUM(F506:F514)</f>
        <v>2390</v>
      </c>
    </row>
    <row r="517" spans="1:6" ht="16.5" customHeight="1">
      <c r="A517" s="813"/>
      <c r="B517" s="813"/>
      <c r="C517" s="805"/>
      <c r="D517" s="816"/>
      <c r="E517" s="816"/>
      <c r="F517" s="816"/>
    </row>
    <row r="518" spans="1:6" ht="16.5" customHeight="1">
      <c r="A518" s="826">
        <v>18</v>
      </c>
      <c r="B518" s="805" t="s">
        <v>7</v>
      </c>
      <c r="C518" s="813"/>
      <c r="D518" s="816"/>
      <c r="E518" s="816"/>
      <c r="F518" s="816"/>
    </row>
    <row r="519" spans="1:6" ht="16.5" customHeight="1">
      <c r="A519" s="813"/>
      <c r="B519" s="26" t="s">
        <v>1449</v>
      </c>
      <c r="D519" s="806"/>
      <c r="E519" s="806"/>
      <c r="F519" s="806"/>
    </row>
    <row r="520" spans="1:6" ht="16.5" customHeight="1">
      <c r="A520" s="813"/>
      <c r="B520" s="26"/>
      <c r="C520" s="26" t="s">
        <v>464</v>
      </c>
      <c r="D520" s="806">
        <v>270</v>
      </c>
      <c r="E520" s="806"/>
      <c r="F520" s="806">
        <f>SUM(D520:E520)</f>
        <v>270</v>
      </c>
    </row>
    <row r="521" spans="1:6" ht="16.5" customHeight="1">
      <c r="A521" s="813"/>
      <c r="B521" s="26"/>
      <c r="C521" s="26" t="s">
        <v>436</v>
      </c>
      <c r="D521" s="806"/>
      <c r="E521" s="806">
        <v>950</v>
      </c>
      <c r="F521" s="806">
        <f>SUM(D521:E521)</f>
        <v>950</v>
      </c>
    </row>
    <row r="522" spans="1:6" ht="16.5" customHeight="1">
      <c r="A522" s="813"/>
      <c r="B522" s="26" t="s">
        <v>1450</v>
      </c>
      <c r="D522" s="806">
        <v>86</v>
      </c>
      <c r="E522" s="806">
        <v>304</v>
      </c>
      <c r="F522" s="806">
        <f>SUM(D522:E522)</f>
        <v>390</v>
      </c>
    </row>
    <row r="523" spans="1:6" ht="16.5" customHeight="1">
      <c r="A523" s="813"/>
      <c r="B523" s="26" t="s">
        <v>1451</v>
      </c>
      <c r="D523" s="806"/>
      <c r="E523" s="806"/>
      <c r="F523" s="806"/>
    </row>
    <row r="524" spans="1:6" ht="16.5" customHeight="1">
      <c r="A524" s="813"/>
      <c r="B524" s="26"/>
      <c r="C524" s="26" t="s">
        <v>466</v>
      </c>
      <c r="D524" s="806">
        <v>47</v>
      </c>
      <c r="E524" s="806"/>
      <c r="F524" s="806">
        <f>SUM(D524:E524)</f>
        <v>47</v>
      </c>
    </row>
    <row r="525" spans="1:6" ht="6" customHeight="1">
      <c r="A525" s="813"/>
      <c r="B525" s="792"/>
      <c r="C525" s="808"/>
      <c r="D525" s="807"/>
      <c r="E525" s="807"/>
      <c r="F525" s="807"/>
    </row>
    <row r="526" spans="1:6" ht="15" customHeight="1">
      <c r="A526" s="813"/>
      <c r="B526" s="821" t="s">
        <v>497</v>
      </c>
      <c r="C526" s="822"/>
      <c r="D526" s="812">
        <f>SUM(D519:D524)</f>
        <v>403</v>
      </c>
      <c r="E526" s="812">
        <f>SUM(E519:E524)</f>
        <v>1254</v>
      </c>
      <c r="F526" s="812">
        <f>SUM(F519:F524)</f>
        <v>1657</v>
      </c>
    </row>
    <row r="527" spans="1:6" ht="15" customHeight="1">
      <c r="A527" s="813"/>
      <c r="B527" s="765"/>
      <c r="C527" s="765"/>
      <c r="D527" s="816"/>
      <c r="E527" s="816"/>
      <c r="F527" s="816"/>
    </row>
    <row r="528" spans="1:6" ht="16.5" customHeight="1">
      <c r="A528" s="826">
        <v>19</v>
      </c>
      <c r="B528" s="805" t="s">
        <v>1461</v>
      </c>
      <c r="C528" s="813"/>
      <c r="D528" s="816"/>
      <c r="E528" s="816"/>
      <c r="F528" s="816"/>
    </row>
    <row r="529" spans="1:6" ht="16.5" customHeight="1">
      <c r="A529" s="813"/>
      <c r="B529" s="26" t="s">
        <v>1449</v>
      </c>
      <c r="D529" s="806"/>
      <c r="E529" s="806"/>
      <c r="F529" s="806"/>
    </row>
    <row r="530" spans="1:6" ht="16.5" customHeight="1">
      <c r="A530" s="813"/>
      <c r="B530" s="26"/>
      <c r="C530" s="26" t="s">
        <v>464</v>
      </c>
      <c r="D530" s="806">
        <v>275</v>
      </c>
      <c r="E530" s="806"/>
      <c r="F530" s="806">
        <f>SUM(D530:E530)</f>
        <v>275</v>
      </c>
    </row>
    <row r="531" spans="1:6" ht="16.5" customHeight="1">
      <c r="A531" s="813"/>
      <c r="B531" s="26"/>
      <c r="C531" s="26" t="s">
        <v>498</v>
      </c>
      <c r="D531" s="806">
        <v>1100</v>
      </c>
      <c r="E531" s="806"/>
      <c r="F531" s="806">
        <f>SUM(D531:E531)</f>
        <v>1100</v>
      </c>
    </row>
    <row r="532" spans="1:6" ht="16.5" customHeight="1">
      <c r="A532" s="813"/>
      <c r="B532" s="26" t="s">
        <v>1450</v>
      </c>
      <c r="D532" s="806">
        <v>440</v>
      </c>
      <c r="E532" s="806"/>
      <c r="F532" s="806">
        <f>SUM(D532:E532)</f>
        <v>440</v>
      </c>
    </row>
    <row r="533" spans="1:6" ht="16.5" customHeight="1">
      <c r="A533" s="813"/>
      <c r="B533" s="26" t="s">
        <v>1451</v>
      </c>
      <c r="D533" s="806"/>
      <c r="E533" s="806"/>
      <c r="F533" s="806"/>
    </row>
    <row r="534" spans="1:6" ht="16.5" customHeight="1">
      <c r="A534" s="813"/>
      <c r="B534" s="26"/>
      <c r="C534" s="26" t="s">
        <v>466</v>
      </c>
      <c r="D534" s="806">
        <v>296</v>
      </c>
      <c r="E534" s="806"/>
      <c r="F534" s="806">
        <f>SUM(D534:E534)</f>
        <v>296</v>
      </c>
    </row>
    <row r="535" spans="1:6" ht="15" customHeight="1">
      <c r="A535" s="813"/>
      <c r="B535" s="765"/>
      <c r="C535" s="765"/>
      <c r="D535" s="816"/>
      <c r="E535" s="816"/>
      <c r="F535" s="816"/>
    </row>
    <row r="536" spans="1:6" ht="15" customHeight="1">
      <c r="A536" s="813"/>
      <c r="B536" s="821" t="s">
        <v>499</v>
      </c>
      <c r="C536" s="822"/>
      <c r="D536" s="812">
        <v>2111</v>
      </c>
      <c r="E536" s="823"/>
      <c r="F536" s="812">
        <v>2111</v>
      </c>
    </row>
    <row r="537" spans="1:6" ht="15" customHeight="1">
      <c r="A537" s="813"/>
      <c r="B537" s="765"/>
      <c r="C537" s="765"/>
      <c r="D537" s="816"/>
      <c r="E537" s="816"/>
      <c r="F537" s="816"/>
    </row>
    <row r="538" spans="1:6" ht="16.5" customHeight="1">
      <c r="A538" s="826">
        <v>20</v>
      </c>
      <c r="B538" s="805" t="s">
        <v>84</v>
      </c>
      <c r="C538" s="813"/>
      <c r="D538" s="816"/>
      <c r="E538" s="816"/>
      <c r="F538" s="816"/>
    </row>
    <row r="539" spans="1:6" ht="16.5" customHeight="1">
      <c r="A539" s="813"/>
      <c r="B539" s="26" t="s">
        <v>1449</v>
      </c>
      <c r="D539" s="806"/>
      <c r="E539" s="806"/>
      <c r="F539" s="806"/>
    </row>
    <row r="540" spans="1:6" ht="16.5" customHeight="1">
      <c r="A540" s="813"/>
      <c r="B540" s="26"/>
      <c r="C540" s="751" t="s">
        <v>500</v>
      </c>
      <c r="D540" s="806">
        <v>1029</v>
      </c>
      <c r="E540" s="806"/>
      <c r="F540" s="806">
        <v>1029</v>
      </c>
    </row>
    <row r="541" spans="1:6" ht="16.5" customHeight="1">
      <c r="A541" s="813"/>
      <c r="B541" s="26"/>
      <c r="C541" s="26" t="s">
        <v>501</v>
      </c>
      <c r="D541" s="806">
        <v>671</v>
      </c>
      <c r="E541" s="806"/>
      <c r="F541" s="806">
        <f>SUM(D541:E541)</f>
        <v>671</v>
      </c>
    </row>
    <row r="542" spans="1:6" ht="16.5" customHeight="1">
      <c r="A542" s="813"/>
      <c r="B542" s="26" t="s">
        <v>1450</v>
      </c>
      <c r="D542" s="806">
        <v>544</v>
      </c>
      <c r="E542" s="806"/>
      <c r="F542" s="806">
        <f>SUM(D542:E542)</f>
        <v>544</v>
      </c>
    </row>
    <row r="543" spans="1:6" ht="16.5" customHeight="1">
      <c r="A543" s="813"/>
      <c r="B543" s="26" t="s">
        <v>1451</v>
      </c>
      <c r="D543" s="806"/>
      <c r="E543" s="806"/>
      <c r="F543" s="806"/>
    </row>
    <row r="544" spans="1:6" ht="16.5" customHeight="1">
      <c r="A544" s="813"/>
      <c r="B544" s="26"/>
      <c r="C544" s="751" t="s">
        <v>501</v>
      </c>
      <c r="D544" s="806">
        <v>1461</v>
      </c>
      <c r="E544" s="806"/>
      <c r="F544" s="806">
        <v>1461</v>
      </c>
    </row>
    <row r="545" spans="1:6" ht="16.5" customHeight="1">
      <c r="A545" s="813"/>
      <c r="B545" s="26"/>
      <c r="C545" s="26" t="s">
        <v>466</v>
      </c>
      <c r="D545" s="806">
        <v>1497</v>
      </c>
      <c r="E545" s="806"/>
      <c r="F545" s="806">
        <f>SUM(D545:E545)</f>
        <v>1497</v>
      </c>
    </row>
    <row r="546" spans="1:6" ht="16.5" customHeight="1">
      <c r="A546" s="813"/>
      <c r="B546" s="26" t="s">
        <v>12</v>
      </c>
      <c r="C546" s="26"/>
      <c r="D546" s="806"/>
      <c r="E546" s="806"/>
      <c r="F546" s="806"/>
    </row>
    <row r="547" spans="1:6" ht="16.5" customHeight="1">
      <c r="A547" s="813"/>
      <c r="B547" s="26"/>
      <c r="C547" s="26" t="s">
        <v>502</v>
      </c>
      <c r="D547" s="806">
        <v>681</v>
      </c>
      <c r="E547" s="806"/>
      <c r="F547" s="806">
        <v>681</v>
      </c>
    </row>
    <row r="548" spans="1:6" ht="16.5" customHeight="1">
      <c r="A548" s="813"/>
      <c r="B548" s="792"/>
      <c r="C548" s="808"/>
      <c r="D548" s="807"/>
      <c r="E548" s="807"/>
      <c r="F548" s="807"/>
    </row>
    <row r="549" spans="1:6" ht="15" customHeight="1">
      <c r="A549" s="813"/>
      <c r="B549" s="821" t="s">
        <v>503</v>
      </c>
      <c r="C549" s="822"/>
      <c r="D549" s="812">
        <v>5883</v>
      </c>
      <c r="E549" s="823"/>
      <c r="F549" s="812">
        <v>5883</v>
      </c>
    </row>
    <row r="550" spans="1:6" ht="15" customHeight="1">
      <c r="A550" s="813"/>
      <c r="B550" s="765"/>
      <c r="C550" s="765"/>
      <c r="D550" s="816"/>
      <c r="E550" s="816"/>
      <c r="F550" s="816"/>
    </row>
    <row r="551" spans="1:6" ht="16.5" customHeight="1">
      <c r="A551" s="826">
        <v>21</v>
      </c>
      <c r="B551" s="805" t="s">
        <v>85</v>
      </c>
      <c r="C551" s="813"/>
      <c r="D551" s="816"/>
      <c r="E551" s="816"/>
      <c r="F551" s="816"/>
    </row>
    <row r="552" spans="1:6" ht="16.5" customHeight="1">
      <c r="A552" s="813"/>
      <c r="B552" s="26" t="s">
        <v>1449</v>
      </c>
      <c r="D552" s="806"/>
      <c r="E552" s="806"/>
      <c r="F552" s="806"/>
    </row>
    <row r="553" spans="1:6" ht="16.5" customHeight="1">
      <c r="A553" s="813"/>
      <c r="B553" s="26"/>
      <c r="C553" s="26" t="s">
        <v>504</v>
      </c>
      <c r="D553" s="806">
        <v>1133</v>
      </c>
      <c r="E553" s="806"/>
      <c r="F553" s="806">
        <f>SUM(D553:E553)</f>
        <v>1133</v>
      </c>
    </row>
    <row r="554" spans="1:6" ht="16.5" customHeight="1">
      <c r="A554" s="813"/>
      <c r="B554" s="26" t="s">
        <v>1450</v>
      </c>
      <c r="D554" s="806">
        <v>363</v>
      </c>
      <c r="E554" s="806"/>
      <c r="F554" s="806">
        <f>SUM(D554:E554)</f>
        <v>363</v>
      </c>
    </row>
    <row r="555" spans="1:6" ht="16.5" customHeight="1">
      <c r="A555" s="813"/>
      <c r="B555" s="26" t="s">
        <v>1451</v>
      </c>
      <c r="D555" s="806"/>
      <c r="E555" s="806"/>
      <c r="F555" s="806"/>
    </row>
    <row r="556" spans="1:6" ht="16.5" customHeight="1">
      <c r="A556" s="813"/>
      <c r="B556" s="26"/>
      <c r="C556" s="26" t="s">
        <v>505</v>
      </c>
      <c r="D556" s="806">
        <v>1900</v>
      </c>
      <c r="E556" s="806"/>
      <c r="F556" s="806">
        <f>SUM(D556:E556)</f>
        <v>1900</v>
      </c>
    </row>
    <row r="557" spans="1:6" ht="16.5" customHeight="1">
      <c r="A557" s="813"/>
      <c r="B557" s="26" t="s">
        <v>12</v>
      </c>
      <c r="C557" s="26"/>
      <c r="D557" s="806"/>
      <c r="E557" s="806"/>
      <c r="F557" s="806"/>
    </row>
    <row r="558" spans="1:6" ht="16.5" customHeight="1">
      <c r="A558" s="813"/>
      <c r="B558" s="26"/>
      <c r="C558" s="26" t="s">
        <v>506</v>
      </c>
      <c r="D558" s="806">
        <v>840</v>
      </c>
      <c r="E558" s="806"/>
      <c r="F558" s="806">
        <v>840</v>
      </c>
    </row>
    <row r="559" spans="1:6" ht="16.5" customHeight="1">
      <c r="A559" s="813"/>
      <c r="B559" s="792"/>
      <c r="C559" s="808"/>
      <c r="D559" s="807"/>
      <c r="E559" s="807"/>
      <c r="F559" s="807"/>
    </row>
    <row r="560" spans="1:6" ht="15" customHeight="1">
      <c r="A560" s="813"/>
      <c r="B560" s="821" t="s">
        <v>507</v>
      </c>
      <c r="C560" s="822"/>
      <c r="D560" s="812">
        <v>4236</v>
      </c>
      <c r="E560" s="823"/>
      <c r="F560" s="812">
        <v>4236</v>
      </c>
    </row>
    <row r="561" spans="1:6" ht="15" customHeight="1">
      <c r="A561" s="813"/>
      <c r="B561" s="765"/>
      <c r="C561" s="765"/>
      <c r="D561" s="816"/>
      <c r="E561" s="816"/>
      <c r="F561" s="816"/>
    </row>
    <row r="562" spans="1:6" ht="15" customHeight="1">
      <c r="A562" s="804">
        <v>18</v>
      </c>
      <c r="B562" s="805" t="s">
        <v>508</v>
      </c>
      <c r="C562" s="761"/>
      <c r="D562" s="806"/>
      <c r="E562" s="806"/>
      <c r="F562" s="806"/>
    </row>
    <row r="563" spans="1:6" ht="15" customHeight="1">
      <c r="A563" s="813"/>
      <c r="B563" s="26" t="s">
        <v>1449</v>
      </c>
      <c r="D563" s="806"/>
      <c r="E563" s="806"/>
      <c r="F563" s="806"/>
    </row>
    <row r="564" spans="1:6" ht="15" customHeight="1">
      <c r="A564" s="813"/>
      <c r="B564" s="26"/>
      <c r="C564" s="26" t="s">
        <v>464</v>
      </c>
      <c r="D564" s="806">
        <v>1880</v>
      </c>
      <c r="E564" s="806"/>
      <c r="F564" s="806">
        <f>SUM(D564:E564)</f>
        <v>1880</v>
      </c>
    </row>
    <row r="565" spans="1:6" ht="15" customHeight="1">
      <c r="A565" s="813"/>
      <c r="B565" s="26"/>
      <c r="C565" s="26" t="s">
        <v>484</v>
      </c>
      <c r="D565" s="806">
        <v>278</v>
      </c>
      <c r="E565" s="806"/>
      <c r="F565" s="806">
        <f>SUM(D565:E565)</f>
        <v>278</v>
      </c>
    </row>
    <row r="566" spans="1:6" ht="15" customHeight="1">
      <c r="A566" s="813"/>
      <c r="B566" s="26"/>
      <c r="C566" s="26" t="s">
        <v>492</v>
      </c>
      <c r="D566" s="806">
        <v>389</v>
      </c>
      <c r="E566" s="806"/>
      <c r="F566" s="806">
        <f>SUM(D566:E566)</f>
        <v>389</v>
      </c>
    </row>
    <row r="567" spans="1:6" ht="15" customHeight="1">
      <c r="A567" s="813"/>
      <c r="B567" s="26"/>
      <c r="C567" s="26" t="s">
        <v>498</v>
      </c>
      <c r="D567" s="806">
        <v>1100</v>
      </c>
      <c r="E567" s="806"/>
      <c r="F567" s="806">
        <v>1100</v>
      </c>
    </row>
    <row r="568" spans="1:6" ht="15" customHeight="1">
      <c r="A568" s="813"/>
      <c r="B568" s="26"/>
      <c r="C568" s="26" t="s">
        <v>280</v>
      </c>
      <c r="D568" s="806">
        <v>377</v>
      </c>
      <c r="E568" s="806"/>
      <c r="F568" s="806">
        <v>377</v>
      </c>
    </row>
    <row r="569" spans="1:6" ht="15" customHeight="1">
      <c r="A569" s="813"/>
      <c r="B569" s="26"/>
      <c r="C569" s="26" t="s">
        <v>469</v>
      </c>
      <c r="D569" s="806">
        <v>2205</v>
      </c>
      <c r="E569" s="806"/>
      <c r="F569" s="806">
        <v>2205</v>
      </c>
    </row>
    <row r="570" spans="1:6" ht="15" customHeight="1">
      <c r="A570" s="813"/>
      <c r="B570" s="26"/>
      <c r="C570" s="26" t="s">
        <v>509</v>
      </c>
      <c r="D570" s="806">
        <v>2162</v>
      </c>
      <c r="E570" s="806"/>
      <c r="F570" s="806">
        <v>2162</v>
      </c>
    </row>
    <row r="571" spans="1:6" ht="15" customHeight="1">
      <c r="A571" s="813"/>
      <c r="B571" s="26"/>
      <c r="C571" s="26" t="s">
        <v>510</v>
      </c>
      <c r="D571" s="806">
        <v>671</v>
      </c>
      <c r="E571" s="806"/>
      <c r="F571" s="806">
        <v>671</v>
      </c>
    </row>
    <row r="572" spans="1:6" ht="15" customHeight="1">
      <c r="A572" s="813"/>
      <c r="B572" s="765"/>
      <c r="C572" s="26" t="s">
        <v>436</v>
      </c>
      <c r="D572" s="816"/>
      <c r="E572" s="816">
        <v>3366</v>
      </c>
      <c r="F572" s="806">
        <f>SUM(D572:E572)</f>
        <v>3366</v>
      </c>
    </row>
    <row r="573" spans="1:6" ht="15" customHeight="1">
      <c r="A573" s="813"/>
      <c r="B573" s="26" t="s">
        <v>1450</v>
      </c>
      <c r="D573" s="816">
        <v>2786</v>
      </c>
      <c r="E573" s="816">
        <v>1078</v>
      </c>
      <c r="F573" s="806">
        <f>SUM(D573:E573)</f>
        <v>3864</v>
      </c>
    </row>
    <row r="574" spans="1:6" ht="15" customHeight="1">
      <c r="A574" s="751"/>
      <c r="B574" s="26" t="s">
        <v>1451</v>
      </c>
      <c r="D574" s="761"/>
      <c r="E574" s="761"/>
      <c r="F574" s="806"/>
    </row>
    <row r="575" spans="2:6" ht="15" customHeight="1">
      <c r="B575" s="26"/>
      <c r="C575" s="26" t="s">
        <v>472</v>
      </c>
      <c r="D575" s="761">
        <v>530</v>
      </c>
      <c r="E575" s="761"/>
      <c r="F575" s="806">
        <f aca="true" t="shared" si="8" ref="F575:F580">SUM(D575:E575)</f>
        <v>530</v>
      </c>
    </row>
    <row r="576" spans="2:6" ht="15" customHeight="1">
      <c r="B576" s="26"/>
      <c r="C576" s="26" t="s">
        <v>466</v>
      </c>
      <c r="D576" s="761">
        <v>4039</v>
      </c>
      <c r="E576" s="761"/>
      <c r="F576" s="806">
        <f t="shared" si="8"/>
        <v>4039</v>
      </c>
    </row>
    <row r="577" spans="2:6" ht="15" customHeight="1">
      <c r="B577" s="761"/>
      <c r="C577" s="26" t="s">
        <v>473</v>
      </c>
      <c r="D577" s="761">
        <v>168</v>
      </c>
      <c r="E577" s="761"/>
      <c r="F577" s="806">
        <f t="shared" si="8"/>
        <v>168</v>
      </c>
    </row>
    <row r="578" spans="2:6" ht="15" customHeight="1">
      <c r="B578" s="761"/>
      <c r="C578" s="26" t="s">
        <v>485</v>
      </c>
      <c r="D578" s="761">
        <v>830</v>
      </c>
      <c r="E578" s="761"/>
      <c r="F578" s="806">
        <f t="shared" si="8"/>
        <v>830</v>
      </c>
    </row>
    <row r="579" spans="2:6" ht="15" customHeight="1">
      <c r="B579" s="761"/>
      <c r="C579" s="26" t="s">
        <v>511</v>
      </c>
      <c r="D579" s="761">
        <v>1900</v>
      </c>
      <c r="E579" s="761"/>
      <c r="F579" s="806">
        <f t="shared" si="8"/>
        <v>1900</v>
      </c>
    </row>
    <row r="580" spans="2:6" ht="15" customHeight="1">
      <c r="B580" s="761"/>
      <c r="C580" s="26" t="s">
        <v>510</v>
      </c>
      <c r="D580" s="761">
        <v>1461</v>
      </c>
      <c r="E580" s="761"/>
      <c r="F580" s="806">
        <f t="shared" si="8"/>
        <v>1461</v>
      </c>
    </row>
    <row r="581" spans="2:6" ht="15" customHeight="1">
      <c r="B581" s="761"/>
      <c r="C581" s="26" t="s">
        <v>391</v>
      </c>
      <c r="D581" s="761"/>
      <c r="E581" s="761">
        <v>1837</v>
      </c>
      <c r="F581" s="806">
        <v>1837</v>
      </c>
    </row>
    <row r="582" spans="2:6" ht="15" customHeight="1">
      <c r="B582" s="26" t="s">
        <v>12</v>
      </c>
      <c r="D582" s="761"/>
      <c r="E582" s="761"/>
      <c r="F582" s="806"/>
    </row>
    <row r="583" spans="2:6" ht="15" customHeight="1">
      <c r="B583" s="26"/>
      <c r="C583" s="751" t="s">
        <v>512</v>
      </c>
      <c r="D583" s="761">
        <v>840</v>
      </c>
      <c r="E583" s="761"/>
      <c r="F583" s="806">
        <v>840</v>
      </c>
    </row>
    <row r="584" spans="2:6" ht="15" customHeight="1">
      <c r="B584" s="761"/>
      <c r="C584" s="26" t="s">
        <v>502</v>
      </c>
      <c r="D584" s="761">
        <v>681</v>
      </c>
      <c r="E584" s="816"/>
      <c r="F584" s="806">
        <f>SUM(D584:E584)</f>
        <v>681</v>
      </c>
    </row>
    <row r="585" spans="2:6" ht="7.5" customHeight="1">
      <c r="B585" s="792"/>
      <c r="C585" s="792"/>
      <c r="D585" s="807"/>
      <c r="E585" s="807"/>
      <c r="F585" s="807"/>
    </row>
    <row r="586" spans="1:6" ht="13.5" customHeight="1">
      <c r="A586" s="809"/>
      <c r="B586" s="810" t="s">
        <v>513</v>
      </c>
      <c r="C586" s="811"/>
      <c r="D586" s="812">
        <f>SUM(D564:D584)</f>
        <v>22297</v>
      </c>
      <c r="E586" s="812">
        <f>SUM(E564:E584)</f>
        <v>6281</v>
      </c>
      <c r="F586" s="812">
        <f>SUM(F564:F584)</f>
        <v>28578</v>
      </c>
    </row>
    <row r="587" spans="1:6" ht="14.25" customHeight="1">
      <c r="A587" s="813"/>
      <c r="B587" s="813"/>
      <c r="C587" s="805"/>
      <c r="D587" s="814"/>
      <c r="E587" s="814"/>
      <c r="F587" s="814"/>
    </row>
    <row r="588" spans="1:6" ht="14.25" customHeight="1">
      <c r="A588" s="804">
        <v>19</v>
      </c>
      <c r="B588" s="805" t="s">
        <v>1481</v>
      </c>
      <c r="C588" s="761"/>
      <c r="D588" s="806"/>
      <c r="E588" s="806"/>
      <c r="F588" s="806"/>
    </row>
    <row r="589" spans="2:6" ht="14.25" customHeight="1">
      <c r="B589" s="26" t="s">
        <v>1449</v>
      </c>
      <c r="D589" s="806"/>
      <c r="E589" s="806"/>
      <c r="F589" s="806"/>
    </row>
    <row r="590" spans="2:6" ht="14.25" customHeight="1">
      <c r="B590" s="26"/>
      <c r="C590" s="26" t="s">
        <v>333</v>
      </c>
      <c r="D590" s="806">
        <v>810</v>
      </c>
      <c r="E590" s="806"/>
      <c r="F590" s="806">
        <f>SUM(D590:E590)</f>
        <v>810</v>
      </c>
    </row>
    <row r="591" spans="2:6" ht="14.25" customHeight="1">
      <c r="B591" s="26"/>
      <c r="C591" s="26" t="s">
        <v>426</v>
      </c>
      <c r="D591" s="806">
        <v>90</v>
      </c>
      <c r="E591" s="806"/>
      <c r="F591" s="806">
        <f>SUM(D591:E591)</f>
        <v>90</v>
      </c>
    </row>
    <row r="592" spans="2:6" ht="14.25" customHeight="1">
      <c r="B592" s="26" t="s">
        <v>1450</v>
      </c>
      <c r="D592" s="806">
        <v>285</v>
      </c>
      <c r="E592" s="806"/>
      <c r="F592" s="806">
        <f>SUM(D592:E592)</f>
        <v>285</v>
      </c>
    </row>
    <row r="593" spans="2:6" ht="14.25" customHeight="1">
      <c r="B593" s="26" t="s">
        <v>1451</v>
      </c>
      <c r="D593" s="806"/>
      <c r="E593" s="806"/>
      <c r="F593" s="806"/>
    </row>
    <row r="594" spans="2:6" ht="14.25" customHeight="1">
      <c r="B594" s="792"/>
      <c r="C594" s="792" t="s">
        <v>514</v>
      </c>
      <c r="D594" s="807"/>
      <c r="E594" s="807">
        <v>200</v>
      </c>
      <c r="F594" s="806">
        <f>SUM(D594:E594)</f>
        <v>200</v>
      </c>
    </row>
    <row r="595" spans="2:6" ht="14.25" customHeight="1">
      <c r="B595" s="792"/>
      <c r="C595" s="792" t="s">
        <v>515</v>
      </c>
      <c r="D595" s="807"/>
      <c r="E595" s="807">
        <v>160</v>
      </c>
      <c r="F595" s="806">
        <f>SUM(D595:E595)</f>
        <v>160</v>
      </c>
    </row>
    <row r="596" spans="2:6" ht="14.25" customHeight="1">
      <c r="B596" s="792"/>
      <c r="C596" s="792" t="s">
        <v>516</v>
      </c>
      <c r="D596" s="807"/>
      <c r="E596" s="807">
        <v>123</v>
      </c>
      <c r="F596" s="806">
        <f>SUM(D596:E596)</f>
        <v>123</v>
      </c>
    </row>
    <row r="597" spans="2:6" ht="14.25" customHeight="1">
      <c r="B597" s="792" t="s">
        <v>12</v>
      </c>
      <c r="C597" s="792"/>
      <c r="D597" s="807"/>
      <c r="E597" s="807"/>
      <c r="F597" s="806"/>
    </row>
    <row r="598" spans="2:6" ht="14.25" customHeight="1">
      <c r="B598" s="792"/>
      <c r="C598" s="792" t="s">
        <v>517</v>
      </c>
      <c r="D598" s="807"/>
      <c r="E598" s="807">
        <v>208</v>
      </c>
      <c r="F598" s="806">
        <v>208</v>
      </c>
    </row>
    <row r="599" spans="2:6" ht="14.25" customHeight="1">
      <c r="B599" s="792"/>
      <c r="C599" s="808"/>
      <c r="D599" s="807"/>
      <c r="E599" s="807"/>
      <c r="F599" s="807"/>
    </row>
    <row r="600" spans="1:6" ht="15" customHeight="1">
      <c r="A600" s="809"/>
      <c r="B600" s="810" t="s">
        <v>518</v>
      </c>
      <c r="C600" s="811"/>
      <c r="D600" s="812">
        <f>SUM(D590:D596)</f>
        <v>1185</v>
      </c>
      <c r="E600" s="812">
        <v>691</v>
      </c>
      <c r="F600" s="812">
        <v>1876</v>
      </c>
    </row>
    <row r="601" spans="1:6" ht="15" customHeight="1">
      <c r="A601" s="813"/>
      <c r="B601" s="813"/>
      <c r="C601" s="805"/>
      <c r="D601" s="814"/>
      <c r="E601" s="814"/>
      <c r="F601" s="814"/>
    </row>
    <row r="602" spans="1:6" ht="15" customHeight="1">
      <c r="A602" s="804">
        <v>20</v>
      </c>
      <c r="B602" s="805" t="s">
        <v>519</v>
      </c>
      <c r="C602" s="761"/>
      <c r="D602" s="806"/>
      <c r="E602" s="806"/>
      <c r="F602" s="806"/>
    </row>
    <row r="603" spans="1:6" ht="12.75" customHeight="1">
      <c r="A603" s="804"/>
      <c r="B603" s="761" t="s">
        <v>1449</v>
      </c>
      <c r="D603" s="806"/>
      <c r="E603" s="806"/>
      <c r="F603" s="806"/>
    </row>
    <row r="604" spans="1:6" ht="12.75" customHeight="1">
      <c r="A604" s="804"/>
      <c r="B604" s="761"/>
      <c r="C604" s="761" t="s">
        <v>332</v>
      </c>
      <c r="D604" s="806">
        <v>197</v>
      </c>
      <c r="E604" s="806"/>
      <c r="F604" s="806">
        <f>SUM(D604:E604)</f>
        <v>197</v>
      </c>
    </row>
    <row r="605" spans="1:6" ht="12.75" customHeight="1">
      <c r="A605" s="804"/>
      <c r="B605" s="761"/>
      <c r="C605" s="761" t="s">
        <v>520</v>
      </c>
      <c r="D605" s="806">
        <v>50</v>
      </c>
      <c r="E605" s="806"/>
      <c r="F605" s="806">
        <f>SUM(D605:E605)</f>
        <v>50</v>
      </c>
    </row>
    <row r="606" spans="1:6" ht="12.75" customHeight="1">
      <c r="A606" s="804"/>
      <c r="B606" s="761"/>
      <c r="C606" s="761" t="s">
        <v>521</v>
      </c>
      <c r="D606" s="806">
        <v>33</v>
      </c>
      <c r="E606" s="806"/>
      <c r="F606" s="806">
        <f>SUM(D606:E606)</f>
        <v>33</v>
      </c>
    </row>
    <row r="607" spans="1:6" ht="12.75" customHeight="1">
      <c r="A607" s="804"/>
      <c r="B607" s="761"/>
      <c r="C607" s="761" t="s">
        <v>522</v>
      </c>
      <c r="D607" s="806">
        <v>582</v>
      </c>
      <c r="E607" s="806"/>
      <c r="F607" s="806">
        <v>582</v>
      </c>
    </row>
    <row r="608" spans="1:6" ht="12.75" customHeight="1">
      <c r="A608" s="804"/>
      <c r="B608" s="761"/>
      <c r="C608" s="761" t="s">
        <v>523</v>
      </c>
      <c r="D608" s="806">
        <v>1898</v>
      </c>
      <c r="E608" s="806"/>
      <c r="F608" s="806">
        <v>1898</v>
      </c>
    </row>
    <row r="609" spans="1:6" ht="12.75" customHeight="1">
      <c r="A609" s="804"/>
      <c r="B609" s="761" t="s">
        <v>1450</v>
      </c>
      <c r="D609" s="806">
        <v>624</v>
      </c>
      <c r="E609" s="806"/>
      <c r="F609" s="806">
        <f>SUM(D609:E609)</f>
        <v>624</v>
      </c>
    </row>
    <row r="610" spans="1:6" ht="12.75" customHeight="1">
      <c r="A610" s="804"/>
      <c r="B610" s="761" t="s">
        <v>1451</v>
      </c>
      <c r="D610" s="806"/>
      <c r="E610" s="806"/>
      <c r="F610" s="806"/>
    </row>
    <row r="611" spans="1:6" ht="12.75" customHeight="1">
      <c r="A611" s="804"/>
      <c r="B611" s="761"/>
      <c r="C611" s="761" t="s">
        <v>524</v>
      </c>
      <c r="D611" s="806">
        <v>1028</v>
      </c>
      <c r="E611" s="806"/>
      <c r="F611" s="806">
        <f>SUM(D611:E611)</f>
        <v>1028</v>
      </c>
    </row>
    <row r="612" spans="1:6" ht="12.75" customHeight="1">
      <c r="A612" s="804"/>
      <c r="B612" s="805"/>
      <c r="C612" s="761" t="s">
        <v>523</v>
      </c>
      <c r="D612" s="806">
        <v>2332</v>
      </c>
      <c r="E612" s="806"/>
      <c r="F612" s="806">
        <f>SUM(D612:E612)</f>
        <v>2332</v>
      </c>
    </row>
    <row r="613" spans="2:6" ht="12.75" customHeight="1">
      <c r="B613" s="792" t="s">
        <v>12</v>
      </c>
      <c r="D613" s="807"/>
      <c r="E613" s="807"/>
      <c r="F613" s="806"/>
    </row>
    <row r="614" spans="2:6" ht="12.75" customHeight="1">
      <c r="B614" s="792"/>
      <c r="C614" s="792" t="s">
        <v>525</v>
      </c>
      <c r="D614" s="807">
        <v>527</v>
      </c>
      <c r="E614" s="807"/>
      <c r="F614" s="806">
        <f>SUM(D614:E614)</f>
        <v>527</v>
      </c>
    </row>
    <row r="615" spans="2:6" ht="12.75" customHeight="1">
      <c r="B615" s="792"/>
      <c r="C615" s="792" t="s">
        <v>526</v>
      </c>
      <c r="D615" s="807">
        <v>706</v>
      </c>
      <c r="E615" s="807"/>
      <c r="F615" s="806">
        <v>706</v>
      </c>
    </row>
    <row r="616" spans="2:6" ht="12.75">
      <c r="B616" s="792"/>
      <c r="C616" s="808"/>
      <c r="D616" s="807"/>
      <c r="E616" s="807"/>
      <c r="F616" s="807"/>
    </row>
    <row r="617" spans="1:6" ht="15" customHeight="1">
      <c r="A617" s="809"/>
      <c r="B617" s="810" t="s">
        <v>527</v>
      </c>
      <c r="C617" s="811"/>
      <c r="D617" s="812">
        <f>SUM(D604:D615)</f>
        <v>7977</v>
      </c>
      <c r="E617" s="812"/>
      <c r="F617" s="812">
        <v>7977</v>
      </c>
    </row>
    <row r="618" spans="1:6" ht="15" customHeight="1">
      <c r="A618" s="813"/>
      <c r="B618" s="813"/>
      <c r="C618" s="813"/>
      <c r="D618" s="814"/>
      <c r="E618" s="814"/>
      <c r="F618" s="814"/>
    </row>
    <row r="619" spans="1:6" ht="15.75" customHeight="1">
      <c r="A619" s="804">
        <v>22</v>
      </c>
      <c r="B619" s="805" t="s">
        <v>1482</v>
      </c>
      <c r="C619" s="761"/>
      <c r="D619" s="806"/>
      <c r="E619" s="806"/>
      <c r="F619" s="806"/>
    </row>
    <row r="620" spans="1:6" ht="15.75" customHeight="1">
      <c r="A620" s="804"/>
      <c r="B620" s="761" t="s">
        <v>1449</v>
      </c>
      <c r="D620" s="806"/>
      <c r="E620" s="806"/>
      <c r="F620" s="806"/>
    </row>
    <row r="621" spans="1:6" ht="15.75" customHeight="1">
      <c r="A621" s="804"/>
      <c r="B621" s="761"/>
      <c r="C621" s="761" t="s">
        <v>333</v>
      </c>
      <c r="D621" s="806">
        <v>138</v>
      </c>
      <c r="E621" s="806"/>
      <c r="F621" s="806">
        <f>SUM(D621:E621)</f>
        <v>138</v>
      </c>
    </row>
    <row r="622" spans="1:6" ht="15.75" customHeight="1">
      <c r="A622" s="804"/>
      <c r="B622" s="761"/>
      <c r="C622" s="761" t="s">
        <v>528</v>
      </c>
      <c r="D622" s="806">
        <v>309</v>
      </c>
      <c r="E622" s="806"/>
      <c r="F622" s="806">
        <f>SUM(D622:E622)</f>
        <v>309</v>
      </c>
    </row>
    <row r="623" spans="1:6" ht="15.75" customHeight="1">
      <c r="A623" s="804"/>
      <c r="B623" s="761"/>
      <c r="C623" s="761" t="s">
        <v>529</v>
      </c>
      <c r="D623" s="806">
        <v>2300</v>
      </c>
      <c r="E623" s="806"/>
      <c r="F623" s="806">
        <v>2300</v>
      </c>
    </row>
    <row r="624" spans="1:6" ht="15.75" customHeight="1">
      <c r="A624" s="804"/>
      <c r="B624" s="761"/>
      <c r="C624" s="761" t="s">
        <v>530</v>
      </c>
      <c r="D624" s="806">
        <v>1087</v>
      </c>
      <c r="E624" s="806"/>
      <c r="F624" s="806">
        <f>SUM(D624:E624)</f>
        <v>1087</v>
      </c>
    </row>
    <row r="625" spans="1:6" ht="15.75" customHeight="1">
      <c r="A625" s="804"/>
      <c r="B625" s="761" t="s">
        <v>1450</v>
      </c>
      <c r="D625" s="806">
        <v>1192</v>
      </c>
      <c r="E625" s="806"/>
      <c r="F625" s="806">
        <f>SUM(D625:E625)</f>
        <v>1192</v>
      </c>
    </row>
    <row r="626" spans="2:6" ht="15.75" customHeight="1">
      <c r="B626" s="26" t="s">
        <v>1451</v>
      </c>
      <c r="D626" s="806"/>
      <c r="E626" s="806"/>
      <c r="F626" s="806"/>
    </row>
    <row r="627" spans="2:6" ht="15.75" customHeight="1">
      <c r="B627" s="26"/>
      <c r="C627" s="26" t="s">
        <v>529</v>
      </c>
      <c r="D627" s="806">
        <v>1300</v>
      </c>
      <c r="E627" s="806"/>
      <c r="F627" s="806">
        <f>SUM(D627:E627)</f>
        <v>1300</v>
      </c>
    </row>
    <row r="628" spans="2:6" ht="15.75" customHeight="1">
      <c r="B628" s="792"/>
      <c r="C628" s="792" t="s">
        <v>531</v>
      </c>
      <c r="D628" s="807">
        <v>525</v>
      </c>
      <c r="E628" s="807"/>
      <c r="F628" s="806">
        <f>SUM(D628:E628)</f>
        <v>525</v>
      </c>
    </row>
    <row r="629" spans="2:6" ht="15.75" customHeight="1">
      <c r="B629" s="792"/>
      <c r="C629" s="792" t="s">
        <v>532</v>
      </c>
      <c r="D629" s="807">
        <v>3807</v>
      </c>
      <c r="E629" s="807"/>
      <c r="F629" s="806">
        <f>SUM(D629:E629)</f>
        <v>3807</v>
      </c>
    </row>
    <row r="630" spans="2:6" ht="15.75" customHeight="1">
      <c r="B630" s="792"/>
      <c r="C630" s="792" t="s">
        <v>533</v>
      </c>
      <c r="D630" s="807">
        <v>250</v>
      </c>
      <c r="E630" s="807"/>
      <c r="F630" s="806">
        <f>SUM(D630:E630)</f>
        <v>250</v>
      </c>
    </row>
    <row r="631" spans="2:6" ht="15.75" customHeight="1">
      <c r="B631" s="792"/>
      <c r="C631" s="792" t="s">
        <v>534</v>
      </c>
      <c r="D631" s="807">
        <v>457</v>
      </c>
      <c r="E631" s="807"/>
      <c r="F631" s="806">
        <f>SUM(D631:E631)</f>
        <v>457</v>
      </c>
    </row>
    <row r="632" spans="2:6" ht="15.75" customHeight="1">
      <c r="B632" s="792" t="s">
        <v>535</v>
      </c>
      <c r="C632" s="792"/>
      <c r="D632" s="807"/>
      <c r="E632" s="807"/>
      <c r="F632" s="806"/>
    </row>
    <row r="633" spans="2:6" ht="15.75" customHeight="1">
      <c r="B633" s="792"/>
      <c r="C633" s="792" t="s">
        <v>536</v>
      </c>
      <c r="D633" s="807"/>
      <c r="E633" s="807">
        <v>2880</v>
      </c>
      <c r="F633" s="806">
        <v>2880</v>
      </c>
    </row>
    <row r="634" spans="2:6" ht="15.75" customHeight="1">
      <c r="B634" s="792" t="s">
        <v>12</v>
      </c>
      <c r="D634" s="807"/>
      <c r="E634" s="807"/>
      <c r="F634" s="806"/>
    </row>
    <row r="635" spans="2:6" ht="15.75" customHeight="1">
      <c r="B635" s="792"/>
      <c r="C635" s="792" t="s">
        <v>537</v>
      </c>
      <c r="D635" s="807">
        <v>250</v>
      </c>
      <c r="E635" s="807"/>
      <c r="F635" s="806">
        <f>SUM(D635:E635)</f>
        <v>250</v>
      </c>
    </row>
    <row r="636" spans="2:6" ht="15.75" customHeight="1">
      <c r="B636" s="792"/>
      <c r="C636" s="792" t="s">
        <v>538</v>
      </c>
      <c r="D636" s="807">
        <v>63</v>
      </c>
      <c r="E636" s="807"/>
      <c r="F636" s="806">
        <v>63</v>
      </c>
    </row>
    <row r="637" spans="2:6" ht="14.25" customHeight="1">
      <c r="B637" s="792"/>
      <c r="C637" s="808"/>
      <c r="D637" s="807"/>
      <c r="E637" s="807"/>
      <c r="F637" s="807"/>
    </row>
    <row r="638" spans="1:6" ht="14.25" customHeight="1">
      <c r="A638" s="809"/>
      <c r="B638" s="810" t="s">
        <v>539</v>
      </c>
      <c r="C638" s="811"/>
      <c r="D638" s="812">
        <v>11678</v>
      </c>
      <c r="E638" s="812">
        <f>SUM(E621:E635)</f>
        <v>2880</v>
      </c>
      <c r="F638" s="812">
        <v>14558</v>
      </c>
    </row>
    <row r="639" spans="1:6" ht="15.75" customHeight="1">
      <c r="A639" s="813"/>
      <c r="B639" s="813"/>
      <c r="C639" s="805"/>
      <c r="D639" s="814"/>
      <c r="E639" s="814"/>
      <c r="F639" s="814"/>
    </row>
    <row r="640" spans="1:6" ht="15.75" customHeight="1">
      <c r="A640" s="804">
        <v>23</v>
      </c>
      <c r="B640" s="805" t="s">
        <v>1476</v>
      </c>
      <c r="C640" s="761"/>
      <c r="D640" s="806"/>
      <c r="E640" s="806"/>
      <c r="F640" s="806"/>
    </row>
    <row r="641" spans="2:6" ht="15.75" customHeight="1">
      <c r="B641" s="26" t="s">
        <v>1449</v>
      </c>
      <c r="D641" s="806"/>
      <c r="E641" s="806"/>
      <c r="F641" s="806"/>
    </row>
    <row r="642" spans="2:6" ht="15.75" customHeight="1">
      <c r="B642" s="26"/>
      <c r="C642" s="26" t="s">
        <v>333</v>
      </c>
      <c r="D642" s="806">
        <v>307</v>
      </c>
      <c r="E642" s="806"/>
      <c r="F642" s="806">
        <f>SUM(D642:E642)</f>
        <v>307</v>
      </c>
    </row>
    <row r="643" spans="2:6" ht="15.75" customHeight="1">
      <c r="B643" s="26" t="s">
        <v>1450</v>
      </c>
      <c r="D643" s="806">
        <v>98</v>
      </c>
      <c r="E643" s="806"/>
      <c r="F643" s="806">
        <f>SUM(D643:E643)</f>
        <v>98</v>
      </c>
    </row>
    <row r="644" spans="2:6" ht="15.75" customHeight="1">
      <c r="B644" s="26" t="s">
        <v>1451</v>
      </c>
      <c r="D644" s="806"/>
      <c r="E644" s="806"/>
      <c r="F644" s="806"/>
    </row>
    <row r="645" spans="2:6" ht="15.75" customHeight="1">
      <c r="B645" s="26"/>
      <c r="C645" s="26" t="s">
        <v>37</v>
      </c>
      <c r="D645" s="806">
        <v>43</v>
      </c>
      <c r="E645" s="806"/>
      <c r="F645" s="806">
        <f>SUM(D645:E645)</f>
        <v>43</v>
      </c>
    </row>
    <row r="646" spans="2:6" ht="15.75" customHeight="1">
      <c r="B646" s="26"/>
      <c r="C646" s="26" t="s">
        <v>540</v>
      </c>
      <c r="D646" s="806">
        <v>45</v>
      </c>
      <c r="E646" s="806"/>
      <c r="F646" s="806">
        <v>45</v>
      </c>
    </row>
    <row r="647" spans="2:6" ht="15.75" customHeight="1">
      <c r="B647" s="26" t="s">
        <v>12</v>
      </c>
      <c r="D647" s="806"/>
      <c r="E647" s="806"/>
      <c r="F647" s="806"/>
    </row>
    <row r="648" spans="2:6" ht="15.75" customHeight="1">
      <c r="B648" s="26"/>
      <c r="C648" s="26" t="s">
        <v>541</v>
      </c>
      <c r="D648" s="806">
        <v>650</v>
      </c>
      <c r="E648" s="806"/>
      <c r="F648" s="806">
        <f>SUM(D648:E648)</f>
        <v>650</v>
      </c>
    </row>
    <row r="649" spans="2:6" ht="15.75" customHeight="1">
      <c r="B649" s="792"/>
      <c r="C649" s="792"/>
      <c r="D649" s="807"/>
      <c r="E649" s="807"/>
      <c r="F649" s="807"/>
    </row>
    <row r="650" spans="1:6" ht="15.75" customHeight="1">
      <c r="A650" s="809"/>
      <c r="B650" s="810" t="s">
        <v>542</v>
      </c>
      <c r="C650" s="811"/>
      <c r="D650" s="812">
        <f>SUM(D642:D649)</f>
        <v>1143</v>
      </c>
      <c r="E650" s="812"/>
      <c r="F650" s="812">
        <f>SUM(F642:F649)</f>
        <v>1143</v>
      </c>
    </row>
    <row r="651" spans="1:6" ht="15.75" customHeight="1">
      <c r="A651" s="813"/>
      <c r="B651" s="813"/>
      <c r="C651" s="805"/>
      <c r="D651" s="814"/>
      <c r="E651" s="814"/>
      <c r="F651" s="814"/>
    </row>
    <row r="652" spans="1:6" ht="15.75" customHeight="1">
      <c r="A652" s="804">
        <v>24</v>
      </c>
      <c r="B652" s="805" t="s">
        <v>1477</v>
      </c>
      <c r="C652" s="761"/>
      <c r="D652" s="806"/>
      <c r="E652" s="806"/>
      <c r="F652" s="806"/>
    </row>
    <row r="653" spans="2:6" ht="15" customHeight="1">
      <c r="B653" s="26" t="s">
        <v>1449</v>
      </c>
      <c r="D653" s="806"/>
      <c r="E653" s="806"/>
      <c r="F653" s="806"/>
    </row>
    <row r="654" spans="2:6" ht="15" customHeight="1">
      <c r="B654" s="26"/>
      <c r="C654" s="26" t="s">
        <v>543</v>
      </c>
      <c r="D654" s="806">
        <v>1860</v>
      </c>
      <c r="E654" s="806"/>
      <c r="F654" s="806">
        <f>SUM(D654:E654)</f>
        <v>1860</v>
      </c>
    </row>
    <row r="655" spans="2:6" ht="15" customHeight="1">
      <c r="B655" s="26"/>
      <c r="C655" s="26" t="s">
        <v>544</v>
      </c>
      <c r="D655" s="806">
        <v>516</v>
      </c>
      <c r="E655" s="806"/>
      <c r="F655" s="806">
        <f>SUM(D655:E655)</f>
        <v>516</v>
      </c>
    </row>
    <row r="656" spans="2:6" ht="15" customHeight="1">
      <c r="B656" s="26"/>
      <c r="C656" s="26" t="s">
        <v>333</v>
      </c>
      <c r="D656" s="806">
        <v>87</v>
      </c>
      <c r="E656" s="806"/>
      <c r="F656" s="806">
        <f>SUM(D656:E656)</f>
        <v>87</v>
      </c>
    </row>
    <row r="657" spans="2:6" ht="15" customHeight="1">
      <c r="B657" s="26" t="s">
        <v>1450</v>
      </c>
      <c r="D657" s="806">
        <v>677</v>
      </c>
      <c r="E657" s="806"/>
      <c r="F657" s="806">
        <f>SUM(D657:E657)</f>
        <v>677</v>
      </c>
    </row>
    <row r="658" spans="2:6" ht="15" customHeight="1">
      <c r="B658" s="26" t="s">
        <v>1451</v>
      </c>
      <c r="D658" s="806"/>
      <c r="E658" s="806"/>
      <c r="F658" s="806"/>
    </row>
    <row r="659" spans="2:6" ht="15" customHeight="1">
      <c r="B659" s="26"/>
      <c r="C659" s="26" t="s">
        <v>545</v>
      </c>
      <c r="D659" s="806">
        <v>1028</v>
      </c>
      <c r="E659" s="806">
        <v>74</v>
      </c>
      <c r="F659" s="806">
        <f>SUM(D659:E659)</f>
        <v>1102</v>
      </c>
    </row>
    <row r="660" spans="2:6" ht="15" customHeight="1">
      <c r="B660" s="26"/>
      <c r="C660" s="26" t="s">
        <v>433</v>
      </c>
      <c r="D660" s="806">
        <v>958</v>
      </c>
      <c r="E660" s="806"/>
      <c r="F660" s="806">
        <f>SUM(D660:E660)</f>
        <v>958</v>
      </c>
    </row>
    <row r="661" spans="2:6" ht="15" customHeight="1">
      <c r="B661" s="792"/>
      <c r="C661" s="792" t="s">
        <v>546</v>
      </c>
      <c r="D661" s="807">
        <v>20</v>
      </c>
      <c r="E661" s="807"/>
      <c r="F661" s="806">
        <f>SUM(D661:E661)</f>
        <v>20</v>
      </c>
    </row>
    <row r="662" spans="2:6" ht="15" customHeight="1">
      <c r="B662" s="792"/>
      <c r="C662" s="792" t="s">
        <v>547</v>
      </c>
      <c r="D662" s="807">
        <v>1391</v>
      </c>
      <c r="E662" s="807"/>
      <c r="F662" s="806">
        <f>SUM(D662:E662)</f>
        <v>1391</v>
      </c>
    </row>
    <row r="663" spans="2:6" ht="15" customHeight="1">
      <c r="B663" s="792" t="s">
        <v>12</v>
      </c>
      <c r="D663" s="807"/>
      <c r="E663" s="807"/>
      <c r="F663" s="806"/>
    </row>
    <row r="664" spans="2:6" ht="15" customHeight="1">
      <c r="B664" s="792"/>
      <c r="C664" s="792" t="s">
        <v>548</v>
      </c>
      <c r="D664" s="807">
        <v>5138</v>
      </c>
      <c r="E664" s="807"/>
      <c r="F664" s="806">
        <f>SUM(D664:E664)</f>
        <v>5138</v>
      </c>
    </row>
    <row r="665" spans="2:6" ht="15" customHeight="1">
      <c r="B665" s="792"/>
      <c r="C665" s="792" t="s">
        <v>549</v>
      </c>
      <c r="D665" s="807">
        <v>5244</v>
      </c>
      <c r="E665" s="807"/>
      <c r="F665" s="806">
        <f>SUM(D665:E665)</f>
        <v>5244</v>
      </c>
    </row>
    <row r="666" spans="2:6" ht="15" customHeight="1">
      <c r="B666" s="792"/>
      <c r="C666" s="792" t="s">
        <v>550</v>
      </c>
      <c r="D666" s="807">
        <v>2595</v>
      </c>
      <c r="E666" s="807"/>
      <c r="F666" s="806">
        <f>SUM(D666:E666)</f>
        <v>2595</v>
      </c>
    </row>
    <row r="667" spans="2:6" ht="12.75">
      <c r="B667" s="792"/>
      <c r="C667" s="808"/>
      <c r="D667" s="807"/>
      <c r="E667" s="807"/>
      <c r="F667" s="807"/>
    </row>
    <row r="668" spans="1:6" ht="15" customHeight="1">
      <c r="A668" s="809"/>
      <c r="B668" s="810" t="s">
        <v>551</v>
      </c>
      <c r="C668" s="811"/>
      <c r="D668" s="812">
        <f>SUM(D654:D666)</f>
        <v>19514</v>
      </c>
      <c r="E668" s="812">
        <f>SUM(E654:E666)</f>
        <v>74</v>
      </c>
      <c r="F668" s="812">
        <f>SUM(F654:F666)</f>
        <v>19588</v>
      </c>
    </row>
    <row r="669" spans="1:6" ht="15" customHeight="1">
      <c r="A669" s="813"/>
      <c r="B669" s="813"/>
      <c r="C669" s="805"/>
      <c r="D669" s="814"/>
      <c r="E669" s="814"/>
      <c r="F669" s="814"/>
    </row>
    <row r="670" spans="1:6" ht="15" customHeight="1">
      <c r="A670" s="804">
        <v>25</v>
      </c>
      <c r="B670" s="805" t="s">
        <v>6</v>
      </c>
      <c r="C670" s="761"/>
      <c r="D670" s="806"/>
      <c r="E670" s="806"/>
      <c r="F670" s="806"/>
    </row>
    <row r="671" spans="1:6" ht="15" customHeight="1">
      <c r="A671" s="804"/>
      <c r="B671" s="761" t="s">
        <v>1449</v>
      </c>
      <c r="D671" s="806"/>
      <c r="E671" s="806"/>
      <c r="F671" s="806"/>
    </row>
    <row r="672" spans="1:6" ht="15" customHeight="1">
      <c r="A672" s="804"/>
      <c r="B672" s="828"/>
      <c r="C672" s="761" t="s">
        <v>333</v>
      </c>
      <c r="D672" s="806">
        <v>205</v>
      </c>
      <c r="E672" s="806"/>
      <c r="F672" s="806">
        <f>SUM(D672:E672)</f>
        <v>205</v>
      </c>
    </row>
    <row r="673" spans="1:6" ht="15" customHeight="1">
      <c r="A673" s="804"/>
      <c r="B673" s="761" t="s">
        <v>1450</v>
      </c>
      <c r="D673" s="806">
        <v>66</v>
      </c>
      <c r="E673" s="806"/>
      <c r="F673" s="806">
        <f>SUM(D673:E673)</f>
        <v>66</v>
      </c>
    </row>
    <row r="674" spans="2:6" ht="15" customHeight="1">
      <c r="B674" s="26" t="s">
        <v>1451</v>
      </c>
      <c r="D674" s="806"/>
      <c r="E674" s="806"/>
      <c r="F674" s="806"/>
    </row>
    <row r="675" spans="2:6" ht="15" customHeight="1">
      <c r="B675" s="26"/>
      <c r="C675" s="751" t="s">
        <v>466</v>
      </c>
      <c r="D675" s="806">
        <v>65</v>
      </c>
      <c r="E675" s="806"/>
      <c r="F675" s="806">
        <v>65</v>
      </c>
    </row>
    <row r="676" spans="2:6" ht="15" customHeight="1">
      <c r="B676" s="792"/>
      <c r="C676" s="792" t="s">
        <v>552</v>
      </c>
      <c r="D676" s="807"/>
      <c r="E676" s="807">
        <v>1694</v>
      </c>
      <c r="F676" s="806">
        <f>SUM(D676:E676)</f>
        <v>1694</v>
      </c>
    </row>
    <row r="677" spans="2:6" ht="15" customHeight="1">
      <c r="B677" s="792"/>
      <c r="C677" s="808"/>
      <c r="D677" s="807"/>
      <c r="E677" s="807"/>
      <c r="F677" s="807"/>
    </row>
    <row r="678" spans="1:6" ht="15" customHeight="1">
      <c r="A678" s="809"/>
      <c r="B678" s="810" t="s">
        <v>553</v>
      </c>
      <c r="C678" s="811"/>
      <c r="D678" s="812">
        <f>SUM(D672:D676)</f>
        <v>336</v>
      </c>
      <c r="E678" s="812">
        <f>SUM(E672:E676)</f>
        <v>1694</v>
      </c>
      <c r="F678" s="812">
        <f>SUM(F672:F676)</f>
        <v>2030</v>
      </c>
    </row>
    <row r="679" ht="15" customHeight="1"/>
    <row r="680" spans="1:6" ht="15" customHeight="1">
      <c r="A680" s="804">
        <v>26</v>
      </c>
      <c r="B680" s="805" t="s">
        <v>1490</v>
      </c>
      <c r="C680" s="761"/>
      <c r="D680" s="806"/>
      <c r="E680" s="806"/>
      <c r="F680" s="806"/>
    </row>
    <row r="681" spans="1:6" ht="13.5" customHeight="1">
      <c r="A681" s="804"/>
      <c r="B681" s="761" t="s">
        <v>1449</v>
      </c>
      <c r="D681" s="806"/>
      <c r="E681" s="806"/>
      <c r="F681" s="806"/>
    </row>
    <row r="682" spans="1:6" ht="13.5" customHeight="1">
      <c r="A682" s="804"/>
      <c r="B682" s="761"/>
      <c r="C682" s="761" t="s">
        <v>333</v>
      </c>
      <c r="D682" s="806"/>
      <c r="E682" s="806">
        <v>440</v>
      </c>
      <c r="F682" s="806">
        <f>SUM(D682:E682)</f>
        <v>440</v>
      </c>
    </row>
    <row r="683" spans="1:6" ht="13.5" customHeight="1">
      <c r="A683" s="804"/>
      <c r="B683" s="761" t="s">
        <v>1450</v>
      </c>
      <c r="D683" s="806"/>
      <c r="E683" s="806">
        <v>141</v>
      </c>
      <c r="F683" s="806">
        <f>SUM(D683:E683)</f>
        <v>141</v>
      </c>
    </row>
    <row r="684" spans="1:6" ht="13.5" customHeight="1">
      <c r="A684" s="804"/>
      <c r="B684" s="761" t="s">
        <v>1451</v>
      </c>
      <c r="D684" s="806"/>
      <c r="E684" s="806"/>
      <c r="F684" s="806"/>
    </row>
    <row r="685" spans="1:6" ht="13.5" customHeight="1">
      <c r="A685" s="804"/>
      <c r="B685" s="761"/>
      <c r="C685" s="761" t="s">
        <v>554</v>
      </c>
      <c r="D685" s="806">
        <v>164</v>
      </c>
      <c r="E685" s="806">
        <v>579</v>
      </c>
      <c r="F685" s="806">
        <f>SUM(D685:E685)</f>
        <v>743</v>
      </c>
    </row>
    <row r="686" spans="1:6" ht="13.5" customHeight="1">
      <c r="A686" s="804"/>
      <c r="B686" s="761"/>
      <c r="C686" s="761" t="s">
        <v>555</v>
      </c>
      <c r="D686" s="806"/>
      <c r="E686" s="806">
        <v>300</v>
      </c>
      <c r="F686" s="806">
        <f>SUM(D686:E686)</f>
        <v>300</v>
      </c>
    </row>
    <row r="687" spans="1:6" ht="13.5" customHeight="1">
      <c r="A687" s="804"/>
      <c r="B687" s="761"/>
      <c r="C687" s="761" t="s">
        <v>556</v>
      </c>
      <c r="D687" s="806"/>
      <c r="E687" s="806">
        <v>300</v>
      </c>
      <c r="F687" s="806">
        <f>SUM(D687:E687)</f>
        <v>300</v>
      </c>
    </row>
    <row r="688" spans="1:6" ht="13.5" customHeight="1">
      <c r="A688" s="804"/>
      <c r="B688" s="805"/>
      <c r="C688" s="761" t="s">
        <v>557</v>
      </c>
      <c r="D688" s="806"/>
      <c r="E688" s="806">
        <v>250</v>
      </c>
      <c r="F688" s="806">
        <f>SUM(D688:E688)</f>
        <v>250</v>
      </c>
    </row>
    <row r="689" spans="2:6" ht="13.5" customHeight="1">
      <c r="B689" s="761" t="s">
        <v>12</v>
      </c>
      <c r="D689" s="806"/>
      <c r="E689" s="806"/>
      <c r="F689" s="806"/>
    </row>
    <row r="690" spans="2:6" ht="13.5" customHeight="1">
      <c r="B690" s="26"/>
      <c r="C690" s="26" t="s">
        <v>558</v>
      </c>
      <c r="D690" s="806"/>
      <c r="E690" s="806">
        <v>4000</v>
      </c>
      <c r="F690" s="806">
        <f>SUM(D690:E690)</f>
        <v>4000</v>
      </c>
    </row>
    <row r="691" spans="2:6" ht="13.5" customHeight="1">
      <c r="B691" s="26"/>
      <c r="C691" s="26" t="s">
        <v>559</v>
      </c>
      <c r="D691" s="806"/>
      <c r="E691" s="806">
        <v>319</v>
      </c>
      <c r="F691" s="806">
        <f>SUM(D691:E691)</f>
        <v>319</v>
      </c>
    </row>
    <row r="692" spans="2:6" ht="13.5" customHeight="1">
      <c r="B692" s="26"/>
      <c r="C692" s="26" t="s">
        <v>560</v>
      </c>
      <c r="D692" s="806"/>
      <c r="E692" s="806">
        <v>927</v>
      </c>
      <c r="F692" s="806">
        <f>SUM(D692:E692)</f>
        <v>927</v>
      </c>
    </row>
    <row r="693" spans="1:6" ht="13.5" customHeight="1">
      <c r="A693" s="813"/>
      <c r="B693" s="813"/>
      <c r="C693" s="828"/>
      <c r="D693" s="814"/>
      <c r="E693" s="814"/>
      <c r="F693" s="814"/>
    </row>
    <row r="694" spans="1:6" ht="15" customHeight="1">
      <c r="A694" s="809"/>
      <c r="B694" s="810" t="s">
        <v>561</v>
      </c>
      <c r="C694" s="811"/>
      <c r="D694" s="812">
        <f>SUM(D682:D692)</f>
        <v>164</v>
      </c>
      <c r="E694" s="812">
        <f>SUM(E682:E692)</f>
        <v>7256</v>
      </c>
      <c r="F694" s="812">
        <f>SUM(F682:F692)</f>
        <v>7420</v>
      </c>
    </row>
    <row r="695" ht="15" customHeight="1" thickBot="1"/>
    <row r="696" spans="1:6" ht="15" customHeight="1" thickBot="1">
      <c r="A696" s="832" t="s">
        <v>327</v>
      </c>
      <c r="B696" s="833"/>
      <c r="C696" s="834"/>
      <c r="D696" s="835">
        <f>D694+D678+D668+D650+D638+D617+D600+D586+D305+D289+D273+D257+D247+D234+D214+D194+D176+D156+D143+D126+D42+D24</f>
        <v>165568</v>
      </c>
      <c r="E696" s="835">
        <f>E694+E678+E668+E650+E638+E617+E600+E586+E305+E289+E273+E257+E247+E234+E214+E194+E176+E156+E143+E126+E42+E24</f>
        <v>57147</v>
      </c>
      <c r="F696" s="835">
        <f>F694+F678+F668+F650+F638+F617+F600+F586+F305+F289+F273+F257+F247+F234+F214+F194+F176+F156+F143+F126+F42+F24</f>
        <v>222715</v>
      </c>
    </row>
    <row r="697" ht="15" customHeight="1"/>
    <row r="698" ht="15" customHeight="1"/>
  </sheetData>
  <mergeCells count="49">
    <mergeCell ref="B426:C426"/>
    <mergeCell ref="B436:C436"/>
    <mergeCell ref="B536:C536"/>
    <mergeCell ref="B549:C549"/>
    <mergeCell ref="B451:C451"/>
    <mergeCell ref="B476:C476"/>
    <mergeCell ref="B490:C490"/>
    <mergeCell ref="B503:C503"/>
    <mergeCell ref="B462:C462"/>
    <mergeCell ref="B516:C516"/>
    <mergeCell ref="B375:C375"/>
    <mergeCell ref="B387:C387"/>
    <mergeCell ref="B400:C400"/>
    <mergeCell ref="B409:C409"/>
    <mergeCell ref="B5:C5"/>
    <mergeCell ref="B6:C6"/>
    <mergeCell ref="B176:C176"/>
    <mergeCell ref="B194:C194"/>
    <mergeCell ref="B24:C24"/>
    <mergeCell ref="B42:C42"/>
    <mergeCell ref="B70:C70"/>
    <mergeCell ref="B81:C81"/>
    <mergeCell ref="B97:C97"/>
    <mergeCell ref="B126:C126"/>
    <mergeCell ref="B329:C329"/>
    <mergeCell ref="B342:C342"/>
    <mergeCell ref="B352:C352"/>
    <mergeCell ref="B143:C143"/>
    <mergeCell ref="B156:C156"/>
    <mergeCell ref="B214:C214"/>
    <mergeCell ref="B234:C234"/>
    <mergeCell ref="B526:C526"/>
    <mergeCell ref="B638:C638"/>
    <mergeCell ref="B650:C650"/>
    <mergeCell ref="B247:C247"/>
    <mergeCell ref="B273:C273"/>
    <mergeCell ref="B257:C257"/>
    <mergeCell ref="B362:C362"/>
    <mergeCell ref="B289:C289"/>
    <mergeCell ref="B305:C305"/>
    <mergeCell ref="B318:C318"/>
    <mergeCell ref="A696:C696"/>
    <mergeCell ref="B560:C560"/>
    <mergeCell ref="B586:C586"/>
    <mergeCell ref="B600:C600"/>
    <mergeCell ref="B617:C617"/>
    <mergeCell ref="B694:C694"/>
    <mergeCell ref="B668:C668"/>
    <mergeCell ref="B678:C678"/>
  </mergeCells>
  <printOptions horizontalCentered="1"/>
  <pageMargins left="0.3937007874015748" right="0.3937007874015748" top="0.7874015748031497" bottom="0.3937007874015748" header="0.5118110236220472" footer="0"/>
  <pageSetup horizontalDpi="600" verticalDpi="600" orientation="portrait" paperSize="9" scale="95" r:id="rId2"/>
  <headerFooter alignWithMargins="0">
    <oddHeader>&amp;C&amp;"Times New Roman CE,Normál"5/b. sz. melléklet - &amp;P. oldal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5"/>
  <sheetViews>
    <sheetView showGridLines="0" showZeros="0" workbookViewId="0" topLeftCell="A1">
      <selection activeCell="E2" sqref="E2"/>
    </sheetView>
  </sheetViews>
  <sheetFormatPr defaultColWidth="9.140625" defaultRowHeight="12.75"/>
  <cols>
    <col min="1" max="1" width="5.7109375" style="839" customWidth="1"/>
    <col min="2" max="2" width="1.7109375" style="830" customWidth="1"/>
    <col min="3" max="3" width="55.00390625" style="792" customWidth="1"/>
    <col min="4" max="4" width="13.7109375" style="838" customWidth="1"/>
    <col min="5" max="6" width="11.7109375" style="838" customWidth="1"/>
    <col min="7" max="16384" width="9.140625" style="792" customWidth="1"/>
  </cols>
  <sheetData>
    <row r="1" spans="1:6" ht="12.75">
      <c r="A1" s="836" t="s">
        <v>1447</v>
      </c>
      <c r="B1" s="837"/>
      <c r="F1" s="753" t="s">
        <v>562</v>
      </c>
    </row>
    <row r="2" ht="12" customHeight="1"/>
    <row r="3" ht="13.5" customHeight="1"/>
    <row r="4" ht="30" customHeight="1"/>
    <row r="5" ht="14.25" customHeight="1"/>
    <row r="6" ht="13.5" thickBot="1">
      <c r="F6" s="840" t="s">
        <v>563</v>
      </c>
    </row>
    <row r="7" spans="1:6" ht="36" customHeight="1" thickBot="1">
      <c r="A7" s="777" t="s">
        <v>564</v>
      </c>
      <c r="B7" s="841"/>
      <c r="C7" s="778" t="s">
        <v>565</v>
      </c>
      <c r="D7" s="779" t="s">
        <v>307</v>
      </c>
      <c r="E7" s="779" t="s">
        <v>308</v>
      </c>
      <c r="F7" s="779" t="s">
        <v>1497</v>
      </c>
    </row>
    <row r="8" ht="15" customHeight="1"/>
    <row r="9" spans="1:6" s="846" customFormat="1" ht="15" customHeight="1">
      <c r="A9" s="842" t="s">
        <v>566</v>
      </c>
      <c r="B9" s="843" t="s">
        <v>1449</v>
      </c>
      <c r="C9" s="844"/>
      <c r="D9" s="845"/>
      <c r="E9" s="845"/>
      <c r="F9" s="845"/>
    </row>
    <row r="10" spans="1:6" ht="15" customHeight="1">
      <c r="A10" s="847"/>
      <c r="B10" s="824"/>
      <c r="C10" s="26"/>
      <c r="D10" s="848"/>
      <c r="E10" s="848"/>
      <c r="F10" s="848"/>
    </row>
    <row r="11" spans="1:6" ht="15" customHeight="1">
      <c r="A11" s="847"/>
      <c r="B11" s="824"/>
      <c r="C11" s="26" t="s">
        <v>567</v>
      </c>
      <c r="D11" s="848">
        <v>14</v>
      </c>
      <c r="E11" s="848"/>
      <c r="F11" s="848">
        <f aca="true" t="shared" si="0" ref="F11:F39">SUM(D11:E11)</f>
        <v>14</v>
      </c>
    </row>
    <row r="12" spans="1:6" ht="15" customHeight="1">
      <c r="A12" s="847"/>
      <c r="B12" s="824"/>
      <c r="C12" s="26" t="s">
        <v>568</v>
      </c>
      <c r="D12" s="848">
        <v>4</v>
      </c>
      <c r="E12" s="848"/>
      <c r="F12" s="848">
        <f t="shared" si="0"/>
        <v>4</v>
      </c>
    </row>
    <row r="13" spans="1:6" ht="15" customHeight="1">
      <c r="A13" s="847"/>
      <c r="B13" s="824"/>
      <c r="C13" s="26" t="s">
        <v>931</v>
      </c>
      <c r="D13" s="848">
        <v>122</v>
      </c>
      <c r="E13" s="848">
        <v>700</v>
      </c>
      <c r="F13" s="848">
        <f t="shared" si="0"/>
        <v>822</v>
      </c>
    </row>
    <row r="14" spans="1:6" ht="15" customHeight="1">
      <c r="A14" s="847"/>
      <c r="B14" s="824"/>
      <c r="C14" s="26" t="s">
        <v>930</v>
      </c>
      <c r="D14" s="848">
        <v>14</v>
      </c>
      <c r="E14" s="848">
        <v>200</v>
      </c>
      <c r="F14" s="848">
        <f t="shared" si="0"/>
        <v>214</v>
      </c>
    </row>
    <row r="15" spans="1:6" ht="15" customHeight="1">
      <c r="A15" s="847"/>
      <c r="B15" s="824"/>
      <c r="C15" s="26" t="s">
        <v>933</v>
      </c>
      <c r="D15" s="848">
        <v>208</v>
      </c>
      <c r="E15" s="848">
        <v>1700</v>
      </c>
      <c r="F15" s="848">
        <f t="shared" si="0"/>
        <v>1908</v>
      </c>
    </row>
    <row r="16" spans="1:6" ht="15" customHeight="1">
      <c r="A16" s="847"/>
      <c r="B16" s="824"/>
      <c r="C16" s="26" t="s">
        <v>569</v>
      </c>
      <c r="D16" s="848"/>
      <c r="E16" s="848"/>
      <c r="F16" s="848">
        <f t="shared" si="0"/>
        <v>0</v>
      </c>
    </row>
    <row r="17" spans="1:6" ht="15" customHeight="1">
      <c r="A17" s="847"/>
      <c r="B17" s="824"/>
      <c r="C17" s="792" t="s">
        <v>570</v>
      </c>
      <c r="D17" s="848">
        <v>500</v>
      </c>
      <c r="E17" s="848"/>
      <c r="F17" s="848">
        <f t="shared" si="0"/>
        <v>500</v>
      </c>
    </row>
    <row r="18" spans="1:6" ht="15" customHeight="1">
      <c r="A18" s="847"/>
      <c r="B18" s="824"/>
      <c r="C18" s="792" t="s">
        <v>571</v>
      </c>
      <c r="D18" s="838">
        <v>10</v>
      </c>
      <c r="E18" s="848">
        <v>12400</v>
      </c>
      <c r="F18" s="848">
        <f t="shared" si="0"/>
        <v>12410</v>
      </c>
    </row>
    <row r="19" spans="1:6" ht="15" customHeight="1">
      <c r="A19" s="847"/>
      <c r="B19" s="824"/>
      <c r="C19" s="792" t="s">
        <v>572</v>
      </c>
      <c r="E19" s="848">
        <v>1000</v>
      </c>
      <c r="F19" s="848">
        <f t="shared" si="0"/>
        <v>1000</v>
      </c>
    </row>
    <row r="20" spans="1:6" ht="15" customHeight="1">
      <c r="A20" s="847"/>
      <c r="B20" s="824"/>
      <c r="C20" s="26" t="s">
        <v>573</v>
      </c>
      <c r="D20" s="838">
        <v>8</v>
      </c>
      <c r="E20" s="848">
        <v>1701</v>
      </c>
      <c r="F20" s="848">
        <f t="shared" si="0"/>
        <v>1709</v>
      </c>
    </row>
    <row r="21" spans="1:6" ht="15" customHeight="1">
      <c r="A21" s="847"/>
      <c r="B21" s="824"/>
      <c r="C21" s="792" t="s">
        <v>574</v>
      </c>
      <c r="D21" s="838">
        <v>12</v>
      </c>
      <c r="E21" s="848"/>
      <c r="F21" s="848">
        <f t="shared" si="0"/>
        <v>12</v>
      </c>
    </row>
    <row r="22" spans="1:6" ht="15" customHeight="1">
      <c r="A22" s="847"/>
      <c r="B22" s="824"/>
      <c r="C22" s="26" t="s">
        <v>575</v>
      </c>
      <c r="D22" s="26">
        <v>274</v>
      </c>
      <c r="E22" s="848"/>
      <c r="F22" s="848">
        <f t="shared" si="0"/>
        <v>274</v>
      </c>
    </row>
    <row r="23" spans="1:6" ht="15" customHeight="1">
      <c r="A23" s="847"/>
      <c r="B23" s="824"/>
      <c r="C23" s="792" t="s">
        <v>576</v>
      </c>
      <c r="D23" s="838">
        <v>2714</v>
      </c>
      <c r="E23" s="848"/>
      <c r="F23" s="848">
        <f t="shared" si="0"/>
        <v>2714</v>
      </c>
    </row>
    <row r="24" spans="1:6" ht="15" customHeight="1">
      <c r="A24" s="847"/>
      <c r="B24" s="824"/>
      <c r="C24" s="26" t="s">
        <v>577</v>
      </c>
      <c r="D24" s="26">
        <v>334</v>
      </c>
      <c r="E24" s="848"/>
      <c r="F24" s="848">
        <f t="shared" si="0"/>
        <v>334</v>
      </c>
    </row>
    <row r="25" spans="1:6" ht="15" customHeight="1">
      <c r="A25" s="847"/>
      <c r="B25" s="824"/>
      <c r="C25" s="26" t="s">
        <v>578</v>
      </c>
      <c r="D25" s="838">
        <v>523</v>
      </c>
      <c r="E25" s="848"/>
      <c r="F25" s="848">
        <f t="shared" si="0"/>
        <v>523</v>
      </c>
    </row>
    <row r="26" spans="1:6" ht="15" customHeight="1">
      <c r="A26" s="847"/>
      <c r="B26" s="824"/>
      <c r="C26" s="792" t="s">
        <v>579</v>
      </c>
      <c r="D26" s="838">
        <v>11678</v>
      </c>
      <c r="E26" s="848"/>
      <c r="F26" s="848">
        <f t="shared" si="0"/>
        <v>11678</v>
      </c>
    </row>
    <row r="27" spans="1:6" ht="15" customHeight="1">
      <c r="A27" s="847"/>
      <c r="B27" s="824"/>
      <c r="C27" s="26" t="s">
        <v>580</v>
      </c>
      <c r="D27" s="848">
        <v>19855</v>
      </c>
      <c r="E27" s="848"/>
      <c r="F27" s="848">
        <f t="shared" si="0"/>
        <v>19855</v>
      </c>
    </row>
    <row r="28" spans="1:6" ht="15" customHeight="1">
      <c r="A28" s="847"/>
      <c r="B28" s="824"/>
      <c r="C28" s="26" t="s">
        <v>581</v>
      </c>
      <c r="D28" s="26">
        <v>207</v>
      </c>
      <c r="E28" s="848">
        <v>1846</v>
      </c>
      <c r="F28" s="848">
        <f t="shared" si="0"/>
        <v>2053</v>
      </c>
    </row>
    <row r="29" spans="1:6" ht="15" customHeight="1">
      <c r="A29" s="847"/>
      <c r="B29" s="824"/>
      <c r="C29" s="26" t="s">
        <v>582</v>
      </c>
      <c r="D29" s="26"/>
      <c r="E29" s="848">
        <v>4000</v>
      </c>
      <c r="F29" s="848">
        <f t="shared" si="0"/>
        <v>4000</v>
      </c>
    </row>
    <row r="30" spans="1:6" ht="15" customHeight="1">
      <c r="A30" s="847"/>
      <c r="B30" s="824"/>
      <c r="C30" s="26" t="s">
        <v>583</v>
      </c>
      <c r="D30" s="848"/>
      <c r="E30" s="848"/>
      <c r="F30" s="848">
        <f t="shared" si="0"/>
        <v>0</v>
      </c>
    </row>
    <row r="31" spans="1:6" ht="15" customHeight="1">
      <c r="A31" s="847"/>
      <c r="B31" s="824"/>
      <c r="C31" s="26" t="s">
        <v>584</v>
      </c>
      <c r="D31" s="848">
        <v>5</v>
      </c>
      <c r="E31" s="848">
        <v>110</v>
      </c>
      <c r="F31" s="848">
        <f t="shared" si="0"/>
        <v>115</v>
      </c>
    </row>
    <row r="32" spans="1:6" ht="15" customHeight="1">
      <c r="A32" s="847"/>
      <c r="B32" s="824"/>
      <c r="C32" s="26" t="s">
        <v>585</v>
      </c>
      <c r="D32" s="848">
        <v>4</v>
      </c>
      <c r="E32" s="848"/>
      <c r="F32" s="848">
        <f t="shared" si="0"/>
        <v>4</v>
      </c>
    </row>
    <row r="33" spans="1:6" ht="15" customHeight="1">
      <c r="A33" s="847"/>
      <c r="B33" s="824"/>
      <c r="C33" s="26" t="s">
        <v>833</v>
      </c>
      <c r="D33" s="848"/>
      <c r="E33" s="848"/>
      <c r="F33" s="848">
        <f t="shared" si="0"/>
        <v>0</v>
      </c>
    </row>
    <row r="34" spans="1:6" ht="15" customHeight="1">
      <c r="A34" s="792"/>
      <c r="B34" s="824"/>
      <c r="C34" s="26" t="s">
        <v>586</v>
      </c>
      <c r="D34" s="848">
        <v>145</v>
      </c>
      <c r="E34" s="848"/>
      <c r="F34" s="848">
        <f t="shared" si="0"/>
        <v>145</v>
      </c>
    </row>
    <row r="35" spans="1:6" ht="15" customHeight="1">
      <c r="A35" s="847"/>
      <c r="B35" s="824"/>
      <c r="C35" s="26" t="s">
        <v>872</v>
      </c>
      <c r="D35" s="848">
        <v>324</v>
      </c>
      <c r="E35" s="848"/>
      <c r="F35" s="848">
        <f t="shared" si="0"/>
        <v>324</v>
      </c>
    </row>
    <row r="36" spans="1:6" ht="15" customHeight="1">
      <c r="A36" s="847"/>
      <c r="B36" s="824"/>
      <c r="C36" s="26" t="s">
        <v>821</v>
      </c>
      <c r="D36" s="848">
        <v>23</v>
      </c>
      <c r="E36" s="848"/>
      <c r="F36" s="848">
        <f t="shared" si="0"/>
        <v>23</v>
      </c>
    </row>
    <row r="37" spans="1:6" ht="15" customHeight="1">
      <c r="A37" s="847"/>
      <c r="B37" s="824"/>
      <c r="C37" s="26" t="s">
        <v>587</v>
      </c>
      <c r="D37" s="848">
        <v>67</v>
      </c>
      <c r="E37" s="848"/>
      <c r="F37" s="848">
        <f t="shared" si="0"/>
        <v>67</v>
      </c>
    </row>
    <row r="38" spans="1:6" ht="15" customHeight="1">
      <c r="A38" s="847"/>
      <c r="B38" s="824"/>
      <c r="C38" s="26" t="s">
        <v>902</v>
      </c>
      <c r="D38" s="848"/>
      <c r="E38" s="848">
        <v>100</v>
      </c>
      <c r="F38" s="848">
        <f t="shared" si="0"/>
        <v>100</v>
      </c>
    </row>
    <row r="39" spans="3:6" ht="15" customHeight="1" thickBot="1">
      <c r="C39" s="808"/>
      <c r="F39" s="838">
        <f t="shared" si="0"/>
        <v>0</v>
      </c>
    </row>
    <row r="40" spans="1:6" s="830" customFormat="1" ht="15" customHeight="1" thickBot="1">
      <c r="A40" s="849"/>
      <c r="B40" s="790" t="s">
        <v>588</v>
      </c>
      <c r="C40" s="850" t="s">
        <v>589</v>
      </c>
      <c r="D40" s="791">
        <f>SUM(D10:D39)</f>
        <v>37045</v>
      </c>
      <c r="E40" s="791">
        <f>SUM(E10:E39)</f>
        <v>23757</v>
      </c>
      <c r="F40" s="791">
        <f>SUM(F10:F39)</f>
        <v>60802</v>
      </c>
    </row>
    <row r="41" ht="15" customHeight="1">
      <c r="C41" s="808"/>
    </row>
    <row r="42" spans="1:6" s="846" customFormat="1" ht="15" customHeight="1">
      <c r="A42" s="851" t="s">
        <v>590</v>
      </c>
      <c r="B42" s="852" t="s">
        <v>1450</v>
      </c>
      <c r="C42" s="853"/>
      <c r="D42" s="854"/>
      <c r="E42" s="854"/>
      <c r="F42" s="854"/>
    </row>
    <row r="43" ht="15" customHeight="1">
      <c r="C43" s="855"/>
    </row>
    <row r="44" spans="3:6" ht="15" customHeight="1">
      <c r="C44" s="836" t="s">
        <v>931</v>
      </c>
      <c r="D44" s="838">
        <v>16</v>
      </c>
      <c r="F44" s="838">
        <f aca="true" t="shared" si="1" ref="F44:F55">SUM(D44:E44)</f>
        <v>16</v>
      </c>
    </row>
    <row r="45" spans="3:6" ht="15" customHeight="1">
      <c r="C45" s="836" t="s">
        <v>933</v>
      </c>
      <c r="D45" s="838">
        <v>4</v>
      </c>
      <c r="F45" s="838">
        <f t="shared" si="1"/>
        <v>4</v>
      </c>
    </row>
    <row r="46" spans="3:6" ht="15" customHeight="1">
      <c r="C46" s="836" t="s">
        <v>569</v>
      </c>
      <c r="D46" s="838">
        <v>4514</v>
      </c>
      <c r="E46" s="838">
        <v>8454</v>
      </c>
      <c r="F46" s="838">
        <f t="shared" si="1"/>
        <v>12968</v>
      </c>
    </row>
    <row r="47" spans="3:6" ht="15" customHeight="1">
      <c r="C47" s="836" t="s">
        <v>591</v>
      </c>
      <c r="D47" s="838">
        <v>6354</v>
      </c>
      <c r="F47" s="838">
        <f t="shared" si="1"/>
        <v>6354</v>
      </c>
    </row>
    <row r="48" spans="3:6" ht="15" customHeight="1">
      <c r="C48" s="792" t="s">
        <v>583</v>
      </c>
      <c r="D48" s="838">
        <v>2</v>
      </c>
      <c r="E48" s="838">
        <v>11</v>
      </c>
      <c r="F48" s="838">
        <f t="shared" si="1"/>
        <v>13</v>
      </c>
    </row>
    <row r="49" spans="3:6" ht="15" customHeight="1">
      <c r="C49" s="792" t="s">
        <v>592</v>
      </c>
      <c r="D49" s="838">
        <v>75</v>
      </c>
      <c r="F49" s="838">
        <f t="shared" si="1"/>
        <v>75</v>
      </c>
    </row>
    <row r="50" spans="3:6" ht="15" customHeight="1">
      <c r="C50" s="792" t="s">
        <v>821</v>
      </c>
      <c r="D50" s="838">
        <v>10</v>
      </c>
      <c r="F50" s="838">
        <f t="shared" si="1"/>
        <v>10</v>
      </c>
    </row>
    <row r="51" spans="3:6" ht="15" customHeight="1">
      <c r="C51" s="792" t="s">
        <v>593</v>
      </c>
      <c r="D51" s="838">
        <v>13</v>
      </c>
      <c r="F51" s="838">
        <f t="shared" si="1"/>
        <v>13</v>
      </c>
    </row>
    <row r="52" spans="3:6" ht="15" customHeight="1">
      <c r="C52" s="792" t="s">
        <v>916</v>
      </c>
      <c r="D52" s="838">
        <v>228</v>
      </c>
      <c r="F52" s="838">
        <f t="shared" si="1"/>
        <v>228</v>
      </c>
    </row>
    <row r="53" spans="3:6" ht="15" customHeight="1">
      <c r="C53" s="792" t="s">
        <v>833</v>
      </c>
      <c r="D53" s="838">
        <v>42</v>
      </c>
      <c r="F53" s="838">
        <f t="shared" si="1"/>
        <v>42</v>
      </c>
    </row>
    <row r="54" spans="3:6" ht="15" customHeight="1">
      <c r="C54" s="792" t="s">
        <v>872</v>
      </c>
      <c r="D54" s="838">
        <v>48</v>
      </c>
      <c r="F54" s="838">
        <f t="shared" si="1"/>
        <v>48</v>
      </c>
    </row>
    <row r="55" spans="3:6" ht="15" customHeight="1">
      <c r="C55" s="26" t="s">
        <v>902</v>
      </c>
      <c r="E55" s="838">
        <v>29</v>
      </c>
      <c r="F55" s="838">
        <f t="shared" si="1"/>
        <v>29</v>
      </c>
    </row>
    <row r="56" ht="15" customHeight="1" thickBot="1"/>
    <row r="57" spans="1:6" s="830" customFormat="1" ht="15" customHeight="1" thickBot="1">
      <c r="A57" s="849"/>
      <c r="B57" s="790" t="s">
        <v>588</v>
      </c>
      <c r="C57" s="850" t="s">
        <v>594</v>
      </c>
      <c r="D57" s="791">
        <f>SUM(D44:D56)</f>
        <v>11306</v>
      </c>
      <c r="E57" s="791">
        <f>SUM(E44:E56)</f>
        <v>8494</v>
      </c>
      <c r="F57" s="791">
        <f>SUM(F44:F56)</f>
        <v>19800</v>
      </c>
    </row>
    <row r="58" ht="15" customHeight="1"/>
    <row r="59" spans="1:6" s="846" customFormat="1" ht="15" customHeight="1">
      <c r="A59" s="851" t="s">
        <v>595</v>
      </c>
      <c r="B59" s="852" t="s">
        <v>1451</v>
      </c>
      <c r="D59" s="854"/>
      <c r="E59" s="854"/>
      <c r="F59" s="854"/>
    </row>
    <row r="60" ht="15" customHeight="1"/>
    <row r="61" spans="1:3" ht="15" customHeight="1">
      <c r="A61" s="839" t="s">
        <v>1498</v>
      </c>
      <c r="B61" s="830" t="s">
        <v>761</v>
      </c>
      <c r="C61" s="808"/>
    </row>
    <row r="62" spans="3:6" ht="15" customHeight="1">
      <c r="C62" s="855" t="s">
        <v>763</v>
      </c>
      <c r="D62" s="838">
        <v>201</v>
      </c>
      <c r="F62" s="838">
        <f>SUM(D62:E62)</f>
        <v>201</v>
      </c>
    </row>
    <row r="63" spans="3:6" ht="15" customHeight="1">
      <c r="C63" s="792" t="s">
        <v>765</v>
      </c>
      <c r="D63" s="838">
        <v>503</v>
      </c>
      <c r="F63" s="838">
        <f>SUM(D63:E63)</f>
        <v>503</v>
      </c>
    </row>
    <row r="64" spans="3:6" ht="15" customHeight="1">
      <c r="C64" s="792" t="s">
        <v>769</v>
      </c>
      <c r="D64" s="838">
        <v>139</v>
      </c>
      <c r="E64" s="838">
        <v>800</v>
      </c>
      <c r="F64" s="838">
        <f>SUM(D64:E64)</f>
        <v>939</v>
      </c>
    </row>
    <row r="65" spans="3:6" ht="15" customHeight="1">
      <c r="C65" s="792" t="s">
        <v>596</v>
      </c>
      <c r="E65" s="838">
        <v>2000</v>
      </c>
      <c r="F65" s="838">
        <f>SUM(D65:E65)</f>
        <v>2000</v>
      </c>
    </row>
    <row r="66" spans="3:6" ht="15" customHeight="1">
      <c r="C66" s="792" t="s">
        <v>597</v>
      </c>
      <c r="E66" s="838">
        <v>374</v>
      </c>
      <c r="F66" s="838">
        <f>SUM(D66:E66)</f>
        <v>374</v>
      </c>
    </row>
    <row r="67" ht="15" customHeight="1"/>
    <row r="68" spans="1:6" s="830" customFormat="1" ht="15" customHeight="1">
      <c r="A68" s="856"/>
      <c r="B68" s="857"/>
      <c r="C68" s="858" t="s">
        <v>598</v>
      </c>
      <c r="D68" s="859">
        <f>SUM(D62:D67)</f>
        <v>843</v>
      </c>
      <c r="E68" s="859">
        <f>SUM(E62:E67)</f>
        <v>3174</v>
      </c>
      <c r="F68" s="859">
        <f>SUM(F62:F67)</f>
        <v>4017</v>
      </c>
    </row>
    <row r="69" spans="1:6" ht="16.5" customHeight="1">
      <c r="A69" s="847"/>
      <c r="B69" s="824"/>
      <c r="C69" s="860"/>
      <c r="D69" s="861"/>
      <c r="E69" s="848"/>
      <c r="F69" s="861"/>
    </row>
    <row r="70" spans="1:3" ht="16.5" customHeight="1">
      <c r="A70" s="839" t="s">
        <v>1499</v>
      </c>
      <c r="B70" s="830" t="s">
        <v>775</v>
      </c>
      <c r="C70" s="862"/>
    </row>
    <row r="71" spans="3:6" ht="16.5" customHeight="1">
      <c r="C71" s="792" t="s">
        <v>763</v>
      </c>
      <c r="D71" s="838">
        <v>727</v>
      </c>
      <c r="F71" s="838">
        <f>SUM(D71:E71)</f>
        <v>727</v>
      </c>
    </row>
    <row r="72" spans="3:6" ht="16.5" customHeight="1">
      <c r="C72" s="792" t="s">
        <v>765</v>
      </c>
      <c r="D72" s="838">
        <v>637</v>
      </c>
      <c r="F72" s="838">
        <f>SUM(D72:E72)</f>
        <v>637</v>
      </c>
    </row>
    <row r="73" spans="3:6" ht="16.5" customHeight="1">
      <c r="C73" s="792" t="s">
        <v>599</v>
      </c>
      <c r="D73" s="838">
        <v>1023</v>
      </c>
      <c r="F73" s="838">
        <f>SUM(D73:E73)</f>
        <v>1023</v>
      </c>
    </row>
    <row r="74" spans="3:6" ht="16.5" customHeight="1">
      <c r="C74" s="792" t="s">
        <v>779</v>
      </c>
      <c r="D74" s="838">
        <v>456</v>
      </c>
      <c r="E74" s="838">
        <v>2000</v>
      </c>
      <c r="F74" s="838">
        <f>SUM(D74:E74)</f>
        <v>2456</v>
      </c>
    </row>
    <row r="75" ht="16.5" customHeight="1"/>
    <row r="76" spans="1:6" ht="16.5" customHeight="1">
      <c r="A76" s="856"/>
      <c r="B76" s="857"/>
      <c r="C76" s="858" t="s">
        <v>600</v>
      </c>
      <c r="D76" s="859">
        <f>SUM(D71:D75)</f>
        <v>2843</v>
      </c>
      <c r="E76" s="859">
        <f>SUM(E71:E75)</f>
        <v>2000</v>
      </c>
      <c r="F76" s="859">
        <f>SUM(F71:F75)</f>
        <v>4843</v>
      </c>
    </row>
    <row r="77" ht="16.5" customHeight="1"/>
    <row r="78" spans="1:2" ht="16.5" customHeight="1">
      <c r="A78" s="839" t="s">
        <v>1500</v>
      </c>
      <c r="B78" s="830" t="s">
        <v>784</v>
      </c>
    </row>
    <row r="79" spans="3:6" ht="16.5" customHeight="1">
      <c r="C79" s="836" t="s">
        <v>788</v>
      </c>
      <c r="D79" s="838">
        <v>409</v>
      </c>
      <c r="F79" s="838">
        <f>SUM(D79:E79)</f>
        <v>409</v>
      </c>
    </row>
    <row r="80" spans="3:6" ht="16.5" customHeight="1">
      <c r="C80" s="836" t="s">
        <v>601</v>
      </c>
      <c r="D80" s="838">
        <v>299</v>
      </c>
      <c r="F80" s="838">
        <f>SUM(D80:E80)</f>
        <v>299</v>
      </c>
    </row>
    <row r="81" ht="16.5" customHeight="1"/>
    <row r="82" spans="1:6" s="830" customFormat="1" ht="16.5" customHeight="1">
      <c r="A82" s="856"/>
      <c r="B82" s="857"/>
      <c r="C82" s="858" t="s">
        <v>602</v>
      </c>
      <c r="D82" s="859">
        <f>SUM(D79:D81)</f>
        <v>708</v>
      </c>
      <c r="E82" s="859">
        <f>SUM(E79:E81)</f>
        <v>0</v>
      </c>
      <c r="F82" s="859">
        <f>SUM(F79:F81)</f>
        <v>708</v>
      </c>
    </row>
    <row r="83" spans="1:6" ht="16.5" customHeight="1">
      <c r="A83" s="847"/>
      <c r="B83" s="824"/>
      <c r="C83" s="860"/>
      <c r="D83" s="861"/>
      <c r="E83" s="861"/>
      <c r="F83" s="861"/>
    </row>
    <row r="84" spans="1:3" ht="16.5" customHeight="1">
      <c r="A84" s="839" t="s">
        <v>1501</v>
      </c>
      <c r="B84" s="863" t="s">
        <v>793</v>
      </c>
      <c r="C84" s="863"/>
    </row>
    <row r="85" spans="3:6" ht="16.5" customHeight="1">
      <c r="C85" s="792" t="s">
        <v>603</v>
      </c>
      <c r="D85" s="838">
        <v>1293</v>
      </c>
      <c r="F85" s="838">
        <f>SUM(D85:E85)</f>
        <v>1293</v>
      </c>
    </row>
    <row r="86" spans="3:6" ht="16.5" customHeight="1">
      <c r="C86" s="792" t="s">
        <v>797</v>
      </c>
      <c r="D86" s="792">
        <v>100</v>
      </c>
      <c r="F86" s="838">
        <f>SUM(D86:E86)</f>
        <v>100</v>
      </c>
    </row>
    <row r="87" spans="3:6" ht="16.5" customHeight="1">
      <c r="C87" s="792" t="s">
        <v>794</v>
      </c>
      <c r="D87" s="792">
        <v>2415</v>
      </c>
      <c r="F87" s="838">
        <f>SUM(D87:E87)</f>
        <v>2415</v>
      </c>
    </row>
    <row r="88" spans="3:6" ht="16.5" customHeight="1">
      <c r="C88" s="792" t="s">
        <v>604</v>
      </c>
      <c r="D88" s="792"/>
      <c r="E88" s="838">
        <v>2000</v>
      </c>
      <c r="F88" s="838">
        <f>SUM(D88:E88)</f>
        <v>2000</v>
      </c>
    </row>
    <row r="89" ht="16.5" customHeight="1"/>
    <row r="90" spans="1:6" ht="16.5" customHeight="1">
      <c r="A90" s="856"/>
      <c r="B90" s="857"/>
      <c r="C90" s="858" t="s">
        <v>605</v>
      </c>
      <c r="D90" s="859">
        <f>SUM(D85:D89)</f>
        <v>3808</v>
      </c>
      <c r="E90" s="859">
        <f>SUM(E85:E89)</f>
        <v>2000</v>
      </c>
      <c r="F90" s="859">
        <f>SUM(F85:F89)</f>
        <v>5808</v>
      </c>
    </row>
    <row r="91" spans="1:6" ht="16.5" customHeight="1">
      <c r="A91" s="847"/>
      <c r="B91" s="824"/>
      <c r="C91" s="860"/>
      <c r="D91" s="861"/>
      <c r="E91" s="861"/>
      <c r="F91" s="861"/>
    </row>
    <row r="92" spans="1:3" ht="16.5" customHeight="1">
      <c r="A92" s="839" t="s">
        <v>1502</v>
      </c>
      <c r="B92" s="830" t="s">
        <v>801</v>
      </c>
      <c r="C92" s="862"/>
    </row>
    <row r="93" spans="3:6" ht="16.5" customHeight="1">
      <c r="C93" s="836" t="s">
        <v>606</v>
      </c>
      <c r="E93" s="838">
        <v>900</v>
      </c>
      <c r="F93" s="838">
        <f>SUM(D93:E93)</f>
        <v>900</v>
      </c>
    </row>
    <row r="94" spans="3:6" ht="16.5" customHeight="1">
      <c r="C94" s="836" t="s">
        <v>803</v>
      </c>
      <c r="D94" s="838">
        <v>195</v>
      </c>
      <c r="F94" s="838">
        <f>SUM(D94:E94)</f>
        <v>195</v>
      </c>
    </row>
    <row r="95" spans="3:6" ht="16.5" customHeight="1">
      <c r="C95" s="836" t="s">
        <v>802</v>
      </c>
      <c r="D95" s="838">
        <v>19</v>
      </c>
      <c r="F95" s="838">
        <f>SUM(D95:E95)</f>
        <v>19</v>
      </c>
    </row>
    <row r="96" spans="3:6" ht="16.5" customHeight="1">
      <c r="C96" s="836" t="s">
        <v>607</v>
      </c>
      <c r="E96" s="838">
        <v>400</v>
      </c>
      <c r="F96" s="838">
        <f>SUM(D96:E96)</f>
        <v>400</v>
      </c>
    </row>
    <row r="97" spans="3:6" ht="16.5" customHeight="1">
      <c r="C97" s="836" t="s">
        <v>608</v>
      </c>
      <c r="E97" s="838">
        <v>900</v>
      </c>
      <c r="F97" s="838">
        <f>SUM(D97:E97)</f>
        <v>900</v>
      </c>
    </row>
    <row r="98" ht="16.5" customHeight="1"/>
    <row r="99" spans="1:6" ht="16.5" customHeight="1">
      <c r="A99" s="856"/>
      <c r="B99" s="857"/>
      <c r="C99" s="858" t="s">
        <v>609</v>
      </c>
      <c r="D99" s="859">
        <f>SUM(D93:D97)</f>
        <v>214</v>
      </c>
      <c r="E99" s="859">
        <f>SUM(E93:E97)</f>
        <v>2200</v>
      </c>
      <c r="F99" s="859">
        <f>SUM(F93:F97)</f>
        <v>2414</v>
      </c>
    </row>
    <row r="100" ht="15" customHeight="1"/>
    <row r="101" spans="1:3" ht="15" customHeight="1">
      <c r="A101" s="839" t="s">
        <v>1503</v>
      </c>
      <c r="B101" s="830" t="s">
        <v>812</v>
      </c>
      <c r="C101" s="862"/>
    </row>
    <row r="102" spans="3:6" ht="15" customHeight="1">
      <c r="C102" s="792" t="s">
        <v>610</v>
      </c>
      <c r="D102" s="838">
        <v>952</v>
      </c>
      <c r="F102" s="838">
        <f>SUM(D102:E102)</f>
        <v>952</v>
      </c>
    </row>
    <row r="103" spans="3:6" ht="15" customHeight="1">
      <c r="C103" s="792" t="s">
        <v>611</v>
      </c>
      <c r="D103" s="838">
        <v>63</v>
      </c>
      <c r="F103" s="838">
        <f>SUM(D103:E103)</f>
        <v>63</v>
      </c>
    </row>
    <row r="104" ht="15" customHeight="1"/>
    <row r="105" spans="1:6" s="830" customFormat="1" ht="15" customHeight="1">
      <c r="A105" s="856"/>
      <c r="B105" s="857"/>
      <c r="C105" s="858" t="s">
        <v>612</v>
      </c>
      <c r="D105" s="859">
        <f>SUM(D102:D103)</f>
        <v>1015</v>
      </c>
      <c r="E105" s="859">
        <f>SUM(E102:E103)</f>
        <v>0</v>
      </c>
      <c r="F105" s="859">
        <f>SUM(F102:F103)</f>
        <v>1015</v>
      </c>
    </row>
    <row r="106" spans="1:6" s="830" customFormat="1" ht="15.75" customHeight="1">
      <c r="A106" s="847"/>
      <c r="B106" s="824"/>
      <c r="C106" s="864"/>
      <c r="D106" s="861"/>
      <c r="E106" s="861"/>
      <c r="F106" s="861"/>
    </row>
    <row r="107" spans="1:6" s="846" customFormat="1" ht="15.75" customHeight="1">
      <c r="A107" s="865"/>
      <c r="B107" s="866"/>
      <c r="C107" s="867" t="s">
        <v>613</v>
      </c>
      <c r="D107" s="868">
        <f>SUM(D62:D105)/2</f>
        <v>9431</v>
      </c>
      <c r="E107" s="868">
        <f>SUM(E62:E105)/2</f>
        <v>9374</v>
      </c>
      <c r="F107" s="868">
        <f>SUM(F62:F105)/2</f>
        <v>18805</v>
      </c>
    </row>
    <row r="108" ht="15.75" customHeight="1"/>
    <row r="109" spans="1:3" ht="15.75" customHeight="1">
      <c r="A109" s="839" t="s">
        <v>1505</v>
      </c>
      <c r="B109" s="830" t="s">
        <v>614</v>
      </c>
      <c r="C109" s="862"/>
    </row>
    <row r="110" spans="3:6" ht="15.75" customHeight="1">
      <c r="C110" s="836" t="s">
        <v>615</v>
      </c>
      <c r="E110" s="838">
        <v>4000</v>
      </c>
      <c r="F110" s="838">
        <f>SUM(D110:E110)</f>
        <v>4000</v>
      </c>
    </row>
    <row r="111" spans="3:6" ht="15.75" customHeight="1">
      <c r="C111" s="836" t="s">
        <v>616</v>
      </c>
      <c r="D111" s="838">
        <v>49</v>
      </c>
      <c r="F111" s="838">
        <f>SUM(D111:E111)</f>
        <v>49</v>
      </c>
    </row>
    <row r="112" spans="3:6" ht="15.75" customHeight="1">
      <c r="C112" s="836" t="s">
        <v>832</v>
      </c>
      <c r="D112" s="838">
        <v>95</v>
      </c>
      <c r="F112" s="838">
        <f>SUM(D112:E112)</f>
        <v>95</v>
      </c>
    </row>
    <row r="113" ht="15.75" customHeight="1"/>
    <row r="114" spans="1:6" ht="15.75" customHeight="1">
      <c r="A114" s="856"/>
      <c r="B114" s="857"/>
      <c r="C114" s="858" t="s">
        <v>617</v>
      </c>
      <c r="D114" s="859">
        <f>SUM(D110:D112)</f>
        <v>144</v>
      </c>
      <c r="E114" s="859">
        <f>SUM(E110:E112)</f>
        <v>4000</v>
      </c>
      <c r="F114" s="859">
        <f>SUM(F110:F112)</f>
        <v>4144</v>
      </c>
    </row>
    <row r="115" spans="1:6" ht="15.75" customHeight="1">
      <c r="A115" s="847"/>
      <c r="B115" s="824"/>
      <c r="C115" s="860"/>
      <c r="D115" s="861"/>
      <c r="E115" s="861"/>
      <c r="F115" s="861"/>
    </row>
    <row r="116" spans="1:3" ht="15.75" customHeight="1">
      <c r="A116" s="839" t="s">
        <v>1506</v>
      </c>
      <c r="B116" s="830" t="s">
        <v>833</v>
      </c>
      <c r="C116" s="862"/>
    </row>
    <row r="117" spans="3:6" ht="15.75" customHeight="1">
      <c r="C117" s="836" t="s">
        <v>618</v>
      </c>
      <c r="D117" s="838">
        <v>200</v>
      </c>
      <c r="F117" s="838">
        <f>SUM(D117:E117)</f>
        <v>200</v>
      </c>
    </row>
    <row r="118" spans="3:6" ht="15.75" customHeight="1">
      <c r="C118" s="836" t="s">
        <v>619</v>
      </c>
      <c r="D118" s="838">
        <v>221</v>
      </c>
      <c r="F118" s="838">
        <f>SUM(D118:E118)</f>
        <v>221</v>
      </c>
    </row>
    <row r="119" spans="3:6" ht="15.75" customHeight="1">
      <c r="C119" s="836" t="s">
        <v>620</v>
      </c>
      <c r="D119" s="838">
        <v>1000</v>
      </c>
      <c r="F119" s="838">
        <f>SUM(D119:E119)</f>
        <v>1000</v>
      </c>
    </row>
    <row r="120" ht="15.75" customHeight="1"/>
    <row r="121" spans="1:6" ht="15" customHeight="1">
      <c r="A121" s="856"/>
      <c r="B121" s="857"/>
      <c r="C121" s="858" t="s">
        <v>621</v>
      </c>
      <c r="D121" s="859">
        <f>SUM(D116:D120)</f>
        <v>1421</v>
      </c>
      <c r="E121" s="859">
        <f>SUM(E116:E120)</f>
        <v>0</v>
      </c>
      <c r="F121" s="859">
        <f>SUM(F116:F120)</f>
        <v>1421</v>
      </c>
    </row>
    <row r="122" spans="1:6" ht="16.5" customHeight="1">
      <c r="A122" s="847"/>
      <c r="B122" s="824"/>
      <c r="C122" s="860"/>
      <c r="D122" s="861"/>
      <c r="E122" s="861"/>
      <c r="F122" s="861"/>
    </row>
    <row r="123" spans="1:3" ht="16.5" customHeight="1">
      <c r="A123" s="839" t="s">
        <v>1507</v>
      </c>
      <c r="B123" s="830" t="s">
        <v>910</v>
      </c>
      <c r="C123" s="862"/>
    </row>
    <row r="124" spans="3:6" ht="16.5" customHeight="1">
      <c r="C124" s="836" t="s">
        <v>912</v>
      </c>
      <c r="D124" s="838">
        <v>15</v>
      </c>
      <c r="F124" s="838">
        <f>SUM(D124:E124)</f>
        <v>15</v>
      </c>
    </row>
    <row r="125" spans="3:6" ht="16.5" customHeight="1">
      <c r="C125" s="836" t="s">
        <v>913</v>
      </c>
      <c r="D125" s="838">
        <v>100</v>
      </c>
      <c r="F125" s="838">
        <f>SUM(D125:E125)</f>
        <v>100</v>
      </c>
    </row>
    <row r="126" spans="3:6" ht="16.5" customHeight="1">
      <c r="C126" s="836" t="s">
        <v>915</v>
      </c>
      <c r="E126" s="838">
        <v>3000</v>
      </c>
      <c r="F126" s="838">
        <f>SUM(D126:E126)</f>
        <v>3000</v>
      </c>
    </row>
    <row r="127" spans="3:6" ht="16.5" customHeight="1">
      <c r="C127" s="836" t="s">
        <v>911</v>
      </c>
      <c r="D127" s="838">
        <v>1120</v>
      </c>
      <c r="E127" s="838">
        <v>1000</v>
      </c>
      <c r="F127" s="838">
        <f>SUM(D127:E127)</f>
        <v>2120</v>
      </c>
    </row>
    <row r="128" spans="3:6" ht="16.5" customHeight="1">
      <c r="C128" s="836" t="s">
        <v>622</v>
      </c>
      <c r="D128" s="838">
        <v>1</v>
      </c>
      <c r="E128" s="838">
        <v>460</v>
      </c>
      <c r="F128" s="838">
        <f>SUM(D128:E128)</f>
        <v>461</v>
      </c>
    </row>
    <row r="129" ht="16.5" customHeight="1"/>
    <row r="130" spans="1:6" s="830" customFormat="1" ht="16.5" customHeight="1">
      <c r="A130" s="856"/>
      <c r="B130" s="857"/>
      <c r="C130" s="858" t="s">
        <v>623</v>
      </c>
      <c r="D130" s="859">
        <f>SUM(D124:D128)</f>
        <v>1236</v>
      </c>
      <c r="E130" s="859">
        <f>SUM(E124:E128)</f>
        <v>4460</v>
      </c>
      <c r="F130" s="859">
        <f>SUM(F124:F128)</f>
        <v>5696</v>
      </c>
    </row>
    <row r="131" spans="1:6" ht="16.5" customHeight="1">
      <c r="A131" s="862"/>
      <c r="B131" s="792"/>
      <c r="D131" s="792"/>
      <c r="E131" s="792"/>
      <c r="F131" s="792"/>
    </row>
    <row r="132" spans="1:6" ht="16.5" customHeight="1">
      <c r="A132" s="839" t="s">
        <v>1508</v>
      </c>
      <c r="B132" s="830" t="s">
        <v>855</v>
      </c>
      <c r="C132" s="839"/>
      <c r="D132" s="869"/>
      <c r="E132" s="869"/>
      <c r="F132" s="869"/>
    </row>
    <row r="133" spans="3:6" ht="16.5" customHeight="1">
      <c r="C133" s="792" t="s">
        <v>859</v>
      </c>
      <c r="E133" s="870">
        <v>2000</v>
      </c>
      <c r="F133" s="838">
        <f>SUM(D133:E133)</f>
        <v>2000</v>
      </c>
    </row>
    <row r="134" spans="3:6" ht="16.5" customHeight="1">
      <c r="C134" s="792" t="s">
        <v>624</v>
      </c>
      <c r="E134" s="870">
        <v>500</v>
      </c>
      <c r="F134" s="838">
        <f>SUM(D134:E134)</f>
        <v>500</v>
      </c>
    </row>
    <row r="135" ht="16.5" customHeight="1">
      <c r="E135" s="869"/>
    </row>
    <row r="136" spans="1:6" s="830" customFormat="1" ht="16.5" customHeight="1">
      <c r="A136" s="856"/>
      <c r="B136" s="857"/>
      <c r="C136" s="858" t="s">
        <v>625</v>
      </c>
      <c r="D136" s="859">
        <f>SUM(D133:D135)</f>
        <v>0</v>
      </c>
      <c r="E136" s="859">
        <f>SUM(E133:E135)</f>
        <v>2500</v>
      </c>
      <c r="F136" s="859">
        <f>SUM(F133:F135)</f>
        <v>2500</v>
      </c>
    </row>
    <row r="137" ht="16.5" customHeight="1"/>
    <row r="138" spans="1:2" ht="15" customHeight="1">
      <c r="A138" s="839" t="s">
        <v>1509</v>
      </c>
      <c r="B138" s="830" t="s">
        <v>626</v>
      </c>
    </row>
    <row r="139" spans="3:6" ht="15" customHeight="1">
      <c r="C139" s="792" t="s">
        <v>882</v>
      </c>
      <c r="D139" s="838">
        <v>44</v>
      </c>
      <c r="F139" s="838">
        <f aca="true" t="shared" si="2" ref="F139:F145">SUM(D139:E139)</f>
        <v>44</v>
      </c>
    </row>
    <row r="140" spans="3:6" ht="15" customHeight="1">
      <c r="C140" s="792" t="s">
        <v>888</v>
      </c>
      <c r="D140" s="838">
        <v>332</v>
      </c>
      <c r="F140" s="838">
        <f t="shared" si="2"/>
        <v>332</v>
      </c>
    </row>
    <row r="141" spans="3:6" ht="15" customHeight="1">
      <c r="C141" s="792" t="s">
        <v>627</v>
      </c>
      <c r="D141" s="838">
        <v>18</v>
      </c>
      <c r="F141" s="838">
        <f t="shared" si="2"/>
        <v>18</v>
      </c>
    </row>
    <row r="142" spans="3:6" ht="15" customHeight="1">
      <c r="C142" s="792" t="s">
        <v>895</v>
      </c>
      <c r="D142" s="838">
        <v>494</v>
      </c>
      <c r="F142" s="838">
        <f t="shared" si="2"/>
        <v>494</v>
      </c>
    </row>
    <row r="143" spans="3:6" ht="15" customHeight="1">
      <c r="C143" s="792" t="s">
        <v>628</v>
      </c>
      <c r="D143" s="838">
        <v>186</v>
      </c>
      <c r="F143" s="838">
        <f t="shared" si="2"/>
        <v>186</v>
      </c>
    </row>
    <row r="144" spans="3:6" ht="15" customHeight="1">
      <c r="C144" s="792" t="s">
        <v>889</v>
      </c>
      <c r="E144" s="838">
        <v>66</v>
      </c>
      <c r="F144" s="838">
        <f t="shared" si="2"/>
        <v>66</v>
      </c>
    </row>
    <row r="145" spans="3:6" ht="15" customHeight="1">
      <c r="C145" s="792" t="s">
        <v>891</v>
      </c>
      <c r="E145" s="838">
        <v>700</v>
      </c>
      <c r="F145" s="838">
        <f t="shared" si="2"/>
        <v>700</v>
      </c>
    </row>
    <row r="146" ht="11.25" customHeight="1">
      <c r="C146" s="808"/>
    </row>
    <row r="147" spans="1:6" ht="16.5" customHeight="1">
      <c r="A147" s="856"/>
      <c r="B147" s="857"/>
      <c r="C147" s="858" t="s">
        <v>629</v>
      </c>
      <c r="D147" s="859">
        <f>SUM(D139:D146)</f>
        <v>1074</v>
      </c>
      <c r="E147" s="859">
        <f>SUM(E138:E146)</f>
        <v>766</v>
      </c>
      <c r="F147" s="859">
        <f>SUM(F139:F146)</f>
        <v>1840</v>
      </c>
    </row>
    <row r="148" ht="12.75">
      <c r="C148" s="808"/>
    </row>
    <row r="149" spans="1:6" ht="13.5" customHeight="1">
      <c r="A149" s="839" t="s">
        <v>1510</v>
      </c>
      <c r="B149" s="830" t="s">
        <v>898</v>
      </c>
      <c r="C149" s="808"/>
      <c r="D149" s="870"/>
      <c r="E149" s="870">
        <v>211</v>
      </c>
      <c r="F149" s="869">
        <f aca="true" t="shared" si="3" ref="F149:F176">SUM(D149:E149)</f>
        <v>211</v>
      </c>
    </row>
    <row r="150" spans="1:6" ht="13.5" customHeight="1">
      <c r="A150" s="839" t="s">
        <v>1511</v>
      </c>
      <c r="B150" s="830" t="s">
        <v>567</v>
      </c>
      <c r="C150" s="808"/>
      <c r="D150" s="870"/>
      <c r="E150" s="870">
        <v>187</v>
      </c>
      <c r="F150" s="869">
        <f t="shared" si="3"/>
        <v>187</v>
      </c>
    </row>
    <row r="151" spans="1:6" ht="13.5" customHeight="1">
      <c r="A151" s="839" t="s">
        <v>1512</v>
      </c>
      <c r="B151" s="830" t="s">
        <v>902</v>
      </c>
      <c r="C151" s="808"/>
      <c r="D151" s="870"/>
      <c r="E151" s="870">
        <v>189</v>
      </c>
      <c r="F151" s="869">
        <f t="shared" si="3"/>
        <v>189</v>
      </c>
    </row>
    <row r="152" spans="1:6" s="26" customFormat="1" ht="13.5" customHeight="1">
      <c r="A152" s="839" t="s">
        <v>1513</v>
      </c>
      <c r="B152" s="824" t="s">
        <v>630</v>
      </c>
      <c r="D152" s="871">
        <v>373</v>
      </c>
      <c r="E152" s="871">
        <v>8716</v>
      </c>
      <c r="F152" s="869">
        <f t="shared" si="3"/>
        <v>9089</v>
      </c>
    </row>
    <row r="153" spans="1:6" ht="13.5" customHeight="1">
      <c r="A153" s="839" t="s">
        <v>1514</v>
      </c>
      <c r="B153" s="830" t="s">
        <v>931</v>
      </c>
      <c r="C153" s="808"/>
      <c r="D153" s="870"/>
      <c r="E153" s="870">
        <v>500</v>
      </c>
      <c r="F153" s="869">
        <f t="shared" si="3"/>
        <v>500</v>
      </c>
    </row>
    <row r="154" spans="1:6" ht="13.5" customHeight="1">
      <c r="A154" s="839" t="s">
        <v>1515</v>
      </c>
      <c r="B154" s="830" t="s">
        <v>631</v>
      </c>
      <c r="C154" s="830"/>
      <c r="D154" s="871"/>
      <c r="E154" s="871">
        <v>230</v>
      </c>
      <c r="F154" s="869">
        <f t="shared" si="3"/>
        <v>230</v>
      </c>
    </row>
    <row r="155" spans="1:6" ht="13.5" customHeight="1">
      <c r="A155" s="839" t="s">
        <v>1516</v>
      </c>
      <c r="B155" s="830" t="s">
        <v>632</v>
      </c>
      <c r="C155" s="808"/>
      <c r="D155" s="870">
        <v>50</v>
      </c>
      <c r="E155" s="870">
        <v>450</v>
      </c>
      <c r="F155" s="869">
        <f t="shared" si="3"/>
        <v>500</v>
      </c>
    </row>
    <row r="156" spans="1:6" ht="13.5" customHeight="1">
      <c r="A156" s="839" t="s">
        <v>1517</v>
      </c>
      <c r="B156" s="830" t="s">
        <v>633</v>
      </c>
      <c r="C156" s="808"/>
      <c r="D156" s="870">
        <v>9</v>
      </c>
      <c r="E156" s="870"/>
      <c r="F156" s="869">
        <f t="shared" si="3"/>
        <v>9</v>
      </c>
    </row>
    <row r="157" spans="1:6" ht="13.5" customHeight="1">
      <c r="A157" s="839" t="s">
        <v>1518</v>
      </c>
      <c r="B157" s="830" t="s">
        <v>909</v>
      </c>
      <c r="C157" s="808"/>
      <c r="D157" s="870"/>
      <c r="E157" s="870">
        <v>462</v>
      </c>
      <c r="F157" s="869">
        <f t="shared" si="3"/>
        <v>462</v>
      </c>
    </row>
    <row r="158" spans="1:6" ht="13.5" customHeight="1">
      <c r="A158" s="839" t="s">
        <v>1519</v>
      </c>
      <c r="B158" s="830" t="s">
        <v>827</v>
      </c>
      <c r="C158" s="808"/>
      <c r="D158" s="872">
        <v>156</v>
      </c>
      <c r="E158" s="870">
        <v>463</v>
      </c>
      <c r="F158" s="869">
        <f t="shared" si="3"/>
        <v>619</v>
      </c>
    </row>
    <row r="159" spans="1:6" ht="13.5" customHeight="1">
      <c r="A159" s="839" t="s">
        <v>1520</v>
      </c>
      <c r="B159" s="830" t="s">
        <v>899</v>
      </c>
      <c r="C159" s="808"/>
      <c r="D159" s="870"/>
      <c r="E159" s="870">
        <v>1840</v>
      </c>
      <c r="F159" s="869">
        <f t="shared" si="3"/>
        <v>1840</v>
      </c>
    </row>
    <row r="160" spans="1:6" ht="13.5" customHeight="1">
      <c r="A160" s="839" t="s">
        <v>1522</v>
      </c>
      <c r="B160" s="830" t="s">
        <v>569</v>
      </c>
      <c r="C160" s="808"/>
      <c r="D160" s="870">
        <v>6753</v>
      </c>
      <c r="E160" s="870">
        <v>3821</v>
      </c>
      <c r="F160" s="869">
        <f t="shared" si="3"/>
        <v>10574</v>
      </c>
    </row>
    <row r="161" spans="1:6" ht="13.5" customHeight="1">
      <c r="A161" s="839" t="s">
        <v>1523</v>
      </c>
      <c r="B161" s="830" t="s">
        <v>634</v>
      </c>
      <c r="C161" s="808"/>
      <c r="D161" s="870"/>
      <c r="E161" s="870">
        <v>292</v>
      </c>
      <c r="F161" s="869">
        <f t="shared" si="3"/>
        <v>292</v>
      </c>
    </row>
    <row r="162" spans="1:6" ht="13.5" customHeight="1">
      <c r="A162" s="839" t="s">
        <v>1524</v>
      </c>
      <c r="B162" s="830" t="s">
        <v>952</v>
      </c>
      <c r="C162" s="808"/>
      <c r="D162" s="870">
        <v>160</v>
      </c>
      <c r="E162" s="870"/>
      <c r="F162" s="869">
        <f t="shared" si="3"/>
        <v>160</v>
      </c>
    </row>
    <row r="163" spans="1:6" ht="13.5" customHeight="1">
      <c r="A163" s="839" t="s">
        <v>51</v>
      </c>
      <c r="B163" s="830" t="s">
        <v>941</v>
      </c>
      <c r="C163" s="808"/>
      <c r="D163" s="870"/>
      <c r="E163" s="870">
        <v>1020</v>
      </c>
      <c r="F163" s="869">
        <f t="shared" si="3"/>
        <v>1020</v>
      </c>
    </row>
    <row r="164" spans="1:6" ht="13.5" customHeight="1">
      <c r="A164" s="839" t="s">
        <v>1525</v>
      </c>
      <c r="B164" s="830" t="s">
        <v>635</v>
      </c>
      <c r="C164" s="808"/>
      <c r="D164" s="870"/>
      <c r="E164" s="870">
        <v>3000</v>
      </c>
      <c r="F164" s="869">
        <f t="shared" si="3"/>
        <v>3000</v>
      </c>
    </row>
    <row r="165" spans="1:6" ht="13.5" customHeight="1">
      <c r="A165" s="839" t="s">
        <v>636</v>
      </c>
      <c r="B165" s="873" t="s">
        <v>928</v>
      </c>
      <c r="C165" s="873"/>
      <c r="D165" s="870">
        <v>451</v>
      </c>
      <c r="E165" s="870"/>
      <c r="F165" s="869">
        <f t="shared" si="3"/>
        <v>451</v>
      </c>
    </row>
    <row r="166" spans="1:6" ht="13.5" customHeight="1">
      <c r="A166" s="839" t="s">
        <v>637</v>
      </c>
      <c r="B166" s="873" t="s">
        <v>949</v>
      </c>
      <c r="C166" s="873"/>
      <c r="D166" s="870">
        <v>689</v>
      </c>
      <c r="E166" s="870"/>
      <c r="F166" s="869">
        <f t="shared" si="3"/>
        <v>689</v>
      </c>
    </row>
    <row r="167" spans="1:6" ht="13.5" customHeight="1">
      <c r="A167" s="839" t="s">
        <v>638</v>
      </c>
      <c r="B167" s="830" t="s">
        <v>908</v>
      </c>
      <c r="C167" s="808"/>
      <c r="D167" s="870">
        <v>17060</v>
      </c>
      <c r="E167" s="870"/>
      <c r="F167" s="869">
        <f t="shared" si="3"/>
        <v>17060</v>
      </c>
    </row>
    <row r="168" spans="1:6" ht="13.5" customHeight="1">
      <c r="A168" s="839" t="s">
        <v>639</v>
      </c>
      <c r="B168" s="830" t="s">
        <v>640</v>
      </c>
      <c r="C168" s="808"/>
      <c r="D168" s="870"/>
      <c r="E168" s="870">
        <v>258</v>
      </c>
      <c r="F168" s="869">
        <f t="shared" si="3"/>
        <v>258</v>
      </c>
    </row>
    <row r="169" spans="1:6" ht="13.5" customHeight="1">
      <c r="A169" s="839" t="s">
        <v>641</v>
      </c>
      <c r="B169" s="830" t="s">
        <v>945</v>
      </c>
      <c r="C169" s="808"/>
      <c r="D169" s="870"/>
      <c r="E169" s="870">
        <v>560</v>
      </c>
      <c r="F169" s="869">
        <f t="shared" si="3"/>
        <v>560</v>
      </c>
    </row>
    <row r="170" spans="1:6" ht="13.5" customHeight="1">
      <c r="A170" s="839" t="s">
        <v>642</v>
      </c>
      <c r="B170" s="830" t="s">
        <v>643</v>
      </c>
      <c r="C170" s="808"/>
      <c r="D170" s="870">
        <v>4000</v>
      </c>
      <c r="E170" s="870"/>
      <c r="F170" s="869">
        <f t="shared" si="3"/>
        <v>4000</v>
      </c>
    </row>
    <row r="171" spans="1:6" ht="13.5" customHeight="1">
      <c r="A171" s="839" t="s">
        <v>644</v>
      </c>
      <c r="B171" s="830" t="s">
        <v>943</v>
      </c>
      <c r="C171" s="808"/>
      <c r="D171" s="870">
        <v>2012</v>
      </c>
      <c r="E171" s="870"/>
      <c r="F171" s="869">
        <f t="shared" si="3"/>
        <v>2012</v>
      </c>
    </row>
    <row r="172" spans="1:6" ht="13.5" customHeight="1">
      <c r="A172" s="839" t="s">
        <v>645</v>
      </c>
      <c r="B172" s="830" t="s">
        <v>646</v>
      </c>
      <c r="C172" s="808"/>
      <c r="D172" s="870"/>
      <c r="E172" s="870">
        <v>1500</v>
      </c>
      <c r="F172" s="869">
        <f t="shared" si="3"/>
        <v>1500</v>
      </c>
    </row>
    <row r="173" spans="1:6" ht="13.5" customHeight="1">
      <c r="A173" s="839" t="s">
        <v>647</v>
      </c>
      <c r="B173" s="830" t="s">
        <v>965</v>
      </c>
      <c r="C173" s="808"/>
      <c r="D173" s="870">
        <v>1000</v>
      </c>
      <c r="E173" s="870"/>
      <c r="F173" s="869">
        <f t="shared" si="3"/>
        <v>1000</v>
      </c>
    </row>
    <row r="174" spans="1:6" ht="13.5" customHeight="1">
      <c r="A174" s="839" t="s">
        <v>648</v>
      </c>
      <c r="B174" s="874" t="s">
        <v>933</v>
      </c>
      <c r="D174" s="870"/>
      <c r="E174" s="870">
        <v>1000</v>
      </c>
      <c r="F174" s="869">
        <f t="shared" si="3"/>
        <v>1000</v>
      </c>
    </row>
    <row r="175" spans="1:6" ht="13.5" customHeight="1">
      <c r="A175" s="839" t="s">
        <v>649</v>
      </c>
      <c r="B175" s="874" t="s">
        <v>896</v>
      </c>
      <c r="D175" s="870">
        <v>2</v>
      </c>
      <c r="E175" s="870">
        <v>48</v>
      </c>
      <c r="F175" s="869">
        <f t="shared" si="3"/>
        <v>50</v>
      </c>
    </row>
    <row r="176" spans="1:6" ht="13.5" customHeight="1">
      <c r="A176" s="839" t="s">
        <v>650</v>
      </c>
      <c r="B176" s="874" t="s">
        <v>651</v>
      </c>
      <c r="D176" s="870"/>
      <c r="E176" s="870">
        <v>200</v>
      </c>
      <c r="F176" s="869">
        <f t="shared" si="3"/>
        <v>200</v>
      </c>
    </row>
    <row r="177" ht="13.5" thickBot="1">
      <c r="C177" s="808"/>
    </row>
    <row r="178" spans="1:6" ht="15" customHeight="1" thickBot="1">
      <c r="A178" s="875" t="s">
        <v>652</v>
      </c>
      <c r="B178" s="876"/>
      <c r="C178" s="877"/>
      <c r="D178" s="791">
        <f>SUM(D109:D147)/2+SUM(D149:D177)+D107</f>
        <v>46021</v>
      </c>
      <c r="E178" s="791">
        <f>SUM(E109:E147)/2+SUM(E149:E177)+E107</f>
        <v>46047</v>
      </c>
      <c r="F178" s="791">
        <f>SUM(F109:F147)/2+SUM(F149:F177)+F107</f>
        <v>92068</v>
      </c>
    </row>
    <row r="179" ht="12.75" customHeight="1">
      <c r="C179" s="808"/>
    </row>
    <row r="180" spans="1:6" s="846" customFormat="1" ht="16.5" customHeight="1">
      <c r="A180" s="851" t="s">
        <v>653</v>
      </c>
      <c r="B180" s="852" t="s">
        <v>1452</v>
      </c>
      <c r="C180" s="878"/>
      <c r="D180" s="854"/>
      <c r="E180" s="854"/>
      <c r="F180" s="854"/>
    </row>
    <row r="181" ht="12.75">
      <c r="C181" s="808"/>
    </row>
    <row r="182" spans="1:3" ht="12.75" customHeight="1">
      <c r="A182" s="839" t="s">
        <v>1498</v>
      </c>
      <c r="B182" s="830" t="s">
        <v>874</v>
      </c>
      <c r="C182" s="808"/>
    </row>
    <row r="183" spans="3:6" ht="12.75" customHeight="1">
      <c r="C183" s="792" t="s">
        <v>877</v>
      </c>
      <c r="D183" s="838">
        <v>250</v>
      </c>
      <c r="F183" s="838">
        <f>SUM(D183:E183)</f>
        <v>250</v>
      </c>
    </row>
    <row r="184" spans="1:6" ht="12.75" customHeight="1">
      <c r="A184" s="862"/>
      <c r="B184" s="792"/>
      <c r="C184" s="792" t="s">
        <v>876</v>
      </c>
      <c r="D184" s="838">
        <v>290</v>
      </c>
      <c r="E184" s="838">
        <v>718</v>
      </c>
      <c r="F184" s="838">
        <f>SUM(D184:E184)</f>
        <v>1008</v>
      </c>
    </row>
    <row r="185" ht="12.75">
      <c r="C185" s="808"/>
    </row>
    <row r="186" spans="1:6" ht="12.75" customHeight="1">
      <c r="A186" s="856"/>
      <c r="B186" s="857"/>
      <c r="C186" s="858" t="s">
        <v>654</v>
      </c>
      <c r="D186" s="859">
        <f>SUM(D182:D185)</f>
        <v>540</v>
      </c>
      <c r="E186" s="859">
        <f>SUM(E181:E185)</f>
        <v>718</v>
      </c>
      <c r="F186" s="859">
        <f>SUM(F182:F185)</f>
        <v>1258</v>
      </c>
    </row>
    <row r="187" ht="12.75" customHeight="1">
      <c r="C187" s="808"/>
    </row>
    <row r="188" spans="1:3" ht="12.75" customHeight="1">
      <c r="A188" s="839" t="s">
        <v>1499</v>
      </c>
      <c r="B188" s="830" t="s">
        <v>916</v>
      </c>
      <c r="C188" s="808"/>
    </row>
    <row r="189" spans="3:6" ht="12.75" customHeight="1">
      <c r="C189" s="792" t="s">
        <v>921</v>
      </c>
      <c r="E189" s="838">
        <v>2000</v>
      </c>
      <c r="F189" s="838">
        <f>SUM(D189:E189)</f>
        <v>2000</v>
      </c>
    </row>
    <row r="190" spans="3:6" ht="12.75" customHeight="1">
      <c r="C190" s="792" t="s">
        <v>655</v>
      </c>
      <c r="D190" s="838">
        <v>1212</v>
      </c>
      <c r="F190" s="838">
        <f>SUM(D190:E190)</f>
        <v>1212</v>
      </c>
    </row>
    <row r="191" ht="6.75" customHeight="1">
      <c r="C191" s="808"/>
    </row>
    <row r="192" spans="1:6" ht="12.75" customHeight="1">
      <c r="A192" s="856"/>
      <c r="B192" s="857"/>
      <c r="C192" s="858" t="s">
        <v>656</v>
      </c>
      <c r="D192" s="859">
        <f>SUM(D188:D191)</f>
        <v>1212</v>
      </c>
      <c r="E192" s="859">
        <f>SUM(E188:E191)</f>
        <v>2000</v>
      </c>
      <c r="F192" s="859">
        <f>SUM(F188:F191)</f>
        <v>3212</v>
      </c>
    </row>
    <row r="193" ht="12.75" customHeight="1">
      <c r="C193" s="808"/>
    </row>
    <row r="194" spans="1:3" ht="12.75" customHeight="1">
      <c r="A194" s="839" t="s">
        <v>1500</v>
      </c>
      <c r="B194" s="830" t="s">
        <v>626</v>
      </c>
      <c r="C194" s="808"/>
    </row>
    <row r="195" spans="3:6" ht="12.75" customHeight="1">
      <c r="C195" s="792" t="s">
        <v>890</v>
      </c>
      <c r="D195" s="838">
        <v>482</v>
      </c>
      <c r="F195" s="838">
        <f>SUM(D195:E195)</f>
        <v>482</v>
      </c>
    </row>
    <row r="196" ht="6" customHeight="1">
      <c r="C196" s="808"/>
    </row>
    <row r="197" spans="1:6" ht="12.75" customHeight="1">
      <c r="A197" s="856"/>
      <c r="B197" s="857"/>
      <c r="C197" s="858" t="s">
        <v>629</v>
      </c>
      <c r="D197" s="859">
        <f>SUM(D194:D196)</f>
        <v>482</v>
      </c>
      <c r="E197" s="859">
        <f>SUM(E193:E196)</f>
        <v>0</v>
      </c>
      <c r="F197" s="859">
        <f>SUM(F194:F196)</f>
        <v>482</v>
      </c>
    </row>
    <row r="198" spans="1:6" ht="12.75">
      <c r="A198" s="847"/>
      <c r="B198" s="824"/>
      <c r="C198" s="864"/>
      <c r="D198" s="861"/>
      <c r="E198" s="861"/>
      <c r="F198" s="861"/>
    </row>
    <row r="199" spans="1:6" ht="12.75" customHeight="1">
      <c r="A199" s="847" t="s">
        <v>1501</v>
      </c>
      <c r="B199" s="824" t="s">
        <v>657</v>
      </c>
      <c r="C199" s="864"/>
      <c r="D199" s="861">
        <v>300</v>
      </c>
      <c r="E199" s="861"/>
      <c r="F199" s="869">
        <f>SUM(D199:E199)</f>
        <v>300</v>
      </c>
    </row>
    <row r="200" spans="1:6" ht="12.75" customHeight="1">
      <c r="A200" s="792"/>
      <c r="B200" s="824"/>
      <c r="C200" s="864"/>
      <c r="D200" s="861"/>
      <c r="E200" s="861"/>
      <c r="F200" s="869"/>
    </row>
    <row r="201" spans="1:6" ht="12.75" customHeight="1">
      <c r="A201" s="847" t="s">
        <v>1502</v>
      </c>
      <c r="B201" s="824" t="s">
        <v>855</v>
      </c>
      <c r="C201" s="864"/>
      <c r="D201" s="861">
        <v>100</v>
      </c>
      <c r="E201" s="861">
        <v>600</v>
      </c>
      <c r="F201" s="869">
        <f>SUM(D201:E201)</f>
        <v>700</v>
      </c>
    </row>
    <row r="202" ht="9" customHeight="1" thickBot="1">
      <c r="C202" s="808"/>
    </row>
    <row r="203" spans="1:6" ht="12.75" customHeight="1" thickBot="1">
      <c r="A203" s="875" t="s">
        <v>658</v>
      </c>
      <c r="B203" s="876"/>
      <c r="C203" s="877"/>
      <c r="D203" s="791">
        <f>SUM(D199:D199)+SUM(D182:D197)/2+D201</f>
        <v>2634</v>
      </c>
      <c r="E203" s="791">
        <f>SUM(E199:E199)+SUM(E182:E197)/2+E201</f>
        <v>3318</v>
      </c>
      <c r="F203" s="791">
        <f>SUM(F199:F199)+SUM(F182:F197)/2+F201</f>
        <v>5952</v>
      </c>
    </row>
    <row r="204" ht="8.25" customHeight="1" thickBot="1">
      <c r="C204" s="808"/>
    </row>
    <row r="205" spans="1:6" s="846" customFormat="1" ht="17.25" customHeight="1" thickBot="1">
      <c r="A205" s="879" t="s">
        <v>659</v>
      </c>
      <c r="B205" s="880"/>
      <c r="C205" s="881"/>
      <c r="D205" s="882">
        <f>D203+D178+D57+D40</f>
        <v>97006</v>
      </c>
      <c r="E205" s="882">
        <f>E203+E178+E57+E40</f>
        <v>81616</v>
      </c>
      <c r="F205" s="882">
        <f>F203+F178+F57+F40</f>
        <v>178622</v>
      </c>
    </row>
  </sheetData>
  <mergeCells count="6">
    <mergeCell ref="A205:C205"/>
    <mergeCell ref="B84:C84"/>
    <mergeCell ref="B165:C165"/>
    <mergeCell ref="A178:C178"/>
    <mergeCell ref="A203:C203"/>
    <mergeCell ref="B166:C166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scale="95" r:id="rId2"/>
  <headerFooter alignWithMargins="0">
    <oddHeader>&amp;C&amp;"Times New Roman CE,Normál"5/c sz. melléklet - &amp;P. oldal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 topLeftCell="A1">
      <selection activeCell="E2" sqref="E2"/>
    </sheetView>
  </sheetViews>
  <sheetFormatPr defaultColWidth="9.140625" defaultRowHeight="12.75"/>
  <cols>
    <col min="1" max="1" width="5.7109375" style="862" customWidth="1"/>
    <col min="2" max="2" width="55.421875" style="792" customWidth="1"/>
    <col min="3" max="3" width="15.8515625" style="838" customWidth="1"/>
    <col min="4" max="4" width="14.7109375" style="838" customWidth="1"/>
    <col min="5" max="5" width="10.7109375" style="838" customWidth="1"/>
    <col min="6" max="16384" width="9.140625" style="792" customWidth="1"/>
  </cols>
  <sheetData>
    <row r="1" spans="1:5" ht="12.75">
      <c r="A1" s="792" t="s">
        <v>1447</v>
      </c>
      <c r="E1" s="753" t="s">
        <v>660</v>
      </c>
    </row>
    <row r="2" spans="1:5" ht="14.25" customHeight="1">
      <c r="A2" s="883"/>
      <c r="E2" s="840"/>
    </row>
    <row r="3" spans="1:5" ht="15.75" customHeight="1">
      <c r="A3" s="883"/>
      <c r="E3" s="840"/>
    </row>
    <row r="4" ht="17.25" customHeight="1">
      <c r="E4" s="840"/>
    </row>
    <row r="5" ht="14.25" customHeight="1"/>
    <row r="6" ht="15" customHeight="1" thickBot="1">
      <c r="E6" s="840" t="s">
        <v>1448</v>
      </c>
    </row>
    <row r="7" spans="1:5" ht="45" customHeight="1" thickBot="1">
      <c r="A7" s="777" t="s">
        <v>1496</v>
      </c>
      <c r="B7" s="777" t="s">
        <v>565</v>
      </c>
      <c r="C7" s="779" t="s">
        <v>307</v>
      </c>
      <c r="D7" s="779" t="s">
        <v>308</v>
      </c>
      <c r="E7" s="779" t="s">
        <v>1497</v>
      </c>
    </row>
    <row r="8" ht="15" customHeight="1">
      <c r="E8" s="884"/>
    </row>
    <row r="9" spans="1:5" s="26" customFormat="1" ht="24" customHeight="1">
      <c r="A9" s="860" t="s">
        <v>1498</v>
      </c>
      <c r="B9" s="885" t="s">
        <v>967</v>
      </c>
      <c r="C9" s="886">
        <v>2954</v>
      </c>
      <c r="D9" s="886">
        <v>238</v>
      </c>
      <c r="E9" s="886">
        <f aca="true" t="shared" si="0" ref="E9:E23">SUM(C9:D9)</f>
        <v>3192</v>
      </c>
    </row>
    <row r="10" spans="1:5" s="26" customFormat="1" ht="24" customHeight="1">
      <c r="A10" s="860" t="s">
        <v>1499</v>
      </c>
      <c r="B10" s="885" t="s">
        <v>968</v>
      </c>
      <c r="C10" s="887">
        <v>7408</v>
      </c>
      <c r="D10" s="888"/>
      <c r="E10" s="886">
        <f t="shared" si="0"/>
        <v>7408</v>
      </c>
    </row>
    <row r="11" spans="1:5" s="26" customFormat="1" ht="24" customHeight="1">
      <c r="A11" s="860" t="s">
        <v>1500</v>
      </c>
      <c r="B11" s="885" t="s">
        <v>969</v>
      </c>
      <c r="C11" s="886">
        <v>2609</v>
      </c>
      <c r="D11" s="888"/>
      <c r="E11" s="886">
        <f t="shared" si="0"/>
        <v>2609</v>
      </c>
    </row>
    <row r="12" spans="1:5" s="26" customFormat="1" ht="24" customHeight="1">
      <c r="A12" s="860" t="s">
        <v>1501</v>
      </c>
      <c r="B12" s="885" t="s">
        <v>661</v>
      </c>
      <c r="C12" s="886">
        <v>5602</v>
      </c>
      <c r="D12" s="888"/>
      <c r="E12" s="886">
        <f t="shared" si="0"/>
        <v>5602</v>
      </c>
    </row>
    <row r="13" spans="1:5" s="26" customFormat="1" ht="24" customHeight="1">
      <c r="A13" s="860" t="s">
        <v>1502</v>
      </c>
      <c r="B13" s="885" t="s">
        <v>970</v>
      </c>
      <c r="C13" s="886">
        <v>4951</v>
      </c>
      <c r="D13" s="888">
        <v>396</v>
      </c>
      <c r="E13" s="886">
        <f t="shared" si="0"/>
        <v>5347</v>
      </c>
    </row>
    <row r="14" spans="1:5" s="26" customFormat="1" ht="24" customHeight="1">
      <c r="A14" s="860" t="s">
        <v>1503</v>
      </c>
      <c r="B14" s="885" t="s">
        <v>973</v>
      </c>
      <c r="C14" s="886">
        <v>1351</v>
      </c>
      <c r="D14" s="888"/>
      <c r="E14" s="886">
        <f t="shared" si="0"/>
        <v>1351</v>
      </c>
    </row>
    <row r="15" spans="1:5" s="26" customFormat="1" ht="24" customHeight="1">
      <c r="A15" s="860" t="s">
        <v>1504</v>
      </c>
      <c r="B15" s="885" t="s">
        <v>976</v>
      </c>
      <c r="C15" s="886">
        <v>2404</v>
      </c>
      <c r="D15" s="888">
        <v>8000</v>
      </c>
      <c r="E15" s="886">
        <f t="shared" si="0"/>
        <v>10404</v>
      </c>
    </row>
    <row r="16" spans="1:5" s="26" customFormat="1" ht="24" customHeight="1">
      <c r="A16" s="860" t="s">
        <v>1505</v>
      </c>
      <c r="B16" s="885" t="s">
        <v>983</v>
      </c>
      <c r="C16" s="886"/>
      <c r="D16" s="888">
        <v>500</v>
      </c>
      <c r="E16" s="886">
        <f t="shared" si="0"/>
        <v>500</v>
      </c>
    </row>
    <row r="17" spans="1:5" s="26" customFormat="1" ht="24" customHeight="1">
      <c r="A17" s="860" t="s">
        <v>1506</v>
      </c>
      <c r="B17" s="885" t="s">
        <v>662</v>
      </c>
      <c r="C17" s="886"/>
      <c r="D17" s="888">
        <v>10000</v>
      </c>
      <c r="E17" s="886">
        <f t="shared" si="0"/>
        <v>10000</v>
      </c>
    </row>
    <row r="18" spans="1:5" s="26" customFormat="1" ht="24" customHeight="1">
      <c r="A18" s="860" t="s">
        <v>1507</v>
      </c>
      <c r="B18" s="885" t="s">
        <v>663</v>
      </c>
      <c r="C18" s="887"/>
      <c r="D18" s="887">
        <v>9000</v>
      </c>
      <c r="E18" s="886">
        <f t="shared" si="0"/>
        <v>9000</v>
      </c>
    </row>
    <row r="19" spans="1:5" s="26" customFormat="1" ht="24" customHeight="1">
      <c r="A19" s="860" t="s">
        <v>1508</v>
      </c>
      <c r="B19" s="885" t="s">
        <v>664</v>
      </c>
      <c r="C19" s="886"/>
      <c r="D19" s="886">
        <v>7000</v>
      </c>
      <c r="E19" s="886">
        <f t="shared" si="0"/>
        <v>7000</v>
      </c>
    </row>
    <row r="20" spans="1:5" s="26" customFormat="1" ht="24" customHeight="1">
      <c r="A20" s="860" t="s">
        <v>1509</v>
      </c>
      <c r="B20" s="885" t="s">
        <v>665</v>
      </c>
      <c r="C20" s="886"/>
      <c r="D20" s="886">
        <v>7000</v>
      </c>
      <c r="E20" s="886">
        <f t="shared" si="0"/>
        <v>7000</v>
      </c>
    </row>
    <row r="21" spans="1:5" s="26" customFormat="1" ht="24" customHeight="1">
      <c r="A21" s="860" t="s">
        <v>1510</v>
      </c>
      <c r="B21" s="885" t="s">
        <v>666</v>
      </c>
      <c r="C21" s="886"/>
      <c r="D21" s="886">
        <v>23500</v>
      </c>
      <c r="E21" s="886">
        <f t="shared" si="0"/>
        <v>23500</v>
      </c>
    </row>
    <row r="22" spans="1:5" s="26" customFormat="1" ht="24" customHeight="1">
      <c r="A22" s="860" t="s">
        <v>1511</v>
      </c>
      <c r="B22" s="885" t="s">
        <v>667</v>
      </c>
      <c r="C22" s="886"/>
      <c r="D22" s="886">
        <v>13489</v>
      </c>
      <c r="E22" s="886">
        <f t="shared" si="0"/>
        <v>13489</v>
      </c>
    </row>
    <row r="23" spans="1:5" s="26" customFormat="1" ht="24" customHeight="1">
      <c r="A23" s="860" t="s">
        <v>1512</v>
      </c>
      <c r="B23" s="885" t="s">
        <v>668</v>
      </c>
      <c r="C23" s="886"/>
      <c r="D23" s="886">
        <v>3000</v>
      </c>
      <c r="E23" s="886">
        <f t="shared" si="0"/>
        <v>3000</v>
      </c>
    </row>
    <row r="24" spans="2:5" ht="15" customHeight="1" thickBot="1">
      <c r="B24" s="889"/>
      <c r="C24" s="890"/>
      <c r="D24" s="792"/>
      <c r="E24" s="890"/>
    </row>
    <row r="25" spans="1:5" s="894" customFormat="1" ht="18" customHeight="1" thickBot="1">
      <c r="A25" s="891" t="s">
        <v>669</v>
      </c>
      <c r="B25" s="892"/>
      <c r="C25" s="893">
        <f>SUM(C9:C24)</f>
        <v>27279</v>
      </c>
      <c r="D25" s="893">
        <f>SUM(D9:D24)</f>
        <v>82123</v>
      </c>
      <c r="E25" s="893">
        <f>SUM(E9:E24)</f>
        <v>109402</v>
      </c>
    </row>
  </sheetData>
  <mergeCells count="1">
    <mergeCell ref="A25:B25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 Ferenc</dc:creator>
  <cp:keywords/>
  <dc:description/>
  <cp:lastModifiedBy>farkaszs</cp:lastModifiedBy>
  <cp:lastPrinted>2004-05-06T13:55:09Z</cp:lastPrinted>
  <dcterms:created xsi:type="dcterms:W3CDTF">1997-01-09T08:22:06Z</dcterms:created>
  <dcterms:modified xsi:type="dcterms:W3CDTF">2006-06-01T06:08:53Z</dcterms:modified>
  <cp:category/>
  <cp:version/>
  <cp:contentType/>
  <cp:contentStatus/>
</cp:coreProperties>
</file>